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60" windowWidth="14700" windowHeight="9300" tabRatio="854" activeTab="1"/>
  </bookViews>
  <sheets>
    <sheet name="Document Availability" sheetId="1" r:id="rId1"/>
    <sheet name="Budget Table" sheetId="2" r:id="rId2"/>
    <sheet name="Financial Evaluation" sheetId="3" r:id="rId3"/>
    <sheet name="Co-financing Capacity" sheetId="4" r:id="rId4"/>
    <sheet name="TechnicalAnnex" sheetId="5" r:id="rId5"/>
    <sheet name="Labour Rates" sheetId="6" r:id="rId6"/>
  </sheets>
  <definedNames>
    <definedName name="_xlnm.Print_Area" localSheetId="1">'Budget Table'!$A$1:$Q$32</definedName>
    <definedName name="_xlnm.Print_Area" localSheetId="3">'Co-financing Capacity'!$A$1:$F$31</definedName>
    <definedName name="_xlnm.Print_Titles" localSheetId="3">'Co-financing Capacity'!$1:$5</definedName>
    <definedName name="_xlnm.Print_Titles" localSheetId="0">'Document Availability'!$1:$5</definedName>
    <definedName name="_xlnm.Print_Titles" localSheetId="2">'Financial Evaluation'!$1:$5</definedName>
    <definedName name="_xlnm.Print_Titles" localSheetId="5">'Labour Rates'!$1:$5</definedName>
  </definedNames>
  <calcPr fullCalcOnLoad="1"/>
</workbook>
</file>

<file path=xl/sharedStrings.xml><?xml version="1.0" encoding="utf-8"?>
<sst xmlns="http://schemas.openxmlformats.org/spreadsheetml/2006/main" count="265" uniqueCount="116">
  <si>
    <t>Community Contribution</t>
  </si>
  <si>
    <t>Total</t>
  </si>
  <si>
    <t>Personnel</t>
  </si>
  <si>
    <t>Subcontracting</t>
  </si>
  <si>
    <t>Overheads</t>
  </si>
  <si>
    <t>Participant</t>
  </si>
  <si>
    <t>Total costs</t>
  </si>
  <si>
    <t>Indicative Breakdown of Effort (person-months)</t>
  </si>
  <si>
    <t>Effort in person-months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</si>
  <si>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</si>
  <si>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</si>
  <si>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</si>
  <si>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</si>
  <si>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</si>
  <si>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</si>
  <si>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</si>
  <si>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</si>
  <si>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</si>
  <si>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</si>
  <si>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WP11</t>
  </si>
  <si>
    <t>WP12</t>
  </si>
  <si>
    <t xml:space="preserve">Estimated labour Rates (Euro per person-month) </t>
  </si>
  <si>
    <t>Staff Category</t>
  </si>
  <si>
    <t>Hours on project</t>
  </si>
  <si>
    <t>hourly labour rate</t>
  </si>
  <si>
    <t>Personnel costs</t>
  </si>
  <si>
    <t>Productiv. hours per year</t>
  </si>
  <si>
    <t>Person months</t>
  </si>
  <si>
    <t>N.</t>
  </si>
  <si>
    <t>%age funding</t>
  </si>
  <si>
    <t>Total funding</t>
  </si>
  <si>
    <t>Travel</t>
  </si>
  <si>
    <t>Other costs</t>
  </si>
  <si>
    <t>Montly rate</t>
  </si>
  <si>
    <t>Labour Effort</t>
  </si>
  <si>
    <t>From Technical Annex</t>
  </si>
  <si>
    <t>From PC</t>
  </si>
  <si>
    <t>Daily rates</t>
  </si>
  <si>
    <t>TOTALS</t>
  </si>
  <si>
    <t>Participant short name</t>
  </si>
  <si>
    <t>Legal Status</t>
  </si>
  <si>
    <t>Amount requested</t>
  </si>
  <si>
    <t>Legal enitity form</t>
  </si>
  <si>
    <t>Legal entity docs</t>
  </si>
  <si>
    <t xml:space="preserve">Summary forward budget </t>
  </si>
  <si>
    <t>Bank details</t>
  </si>
  <si>
    <t>Financially Viable</t>
  </si>
  <si>
    <t>Financially Weak</t>
  </si>
  <si>
    <t>Certified Participant Declaration form</t>
  </si>
  <si>
    <t>Financial Viability form 1</t>
  </si>
  <si>
    <t>Financial Viability form 2</t>
  </si>
  <si>
    <t>Financial Viability form 3</t>
  </si>
  <si>
    <t>Certified accounts &gt;300,000</t>
  </si>
  <si>
    <t>Documents Availibility</t>
  </si>
  <si>
    <t>Protective Measures</t>
  </si>
  <si>
    <t>Comments</t>
  </si>
  <si>
    <t>Cost Share</t>
  </si>
  <si>
    <t>Co-financing Capacity</t>
  </si>
  <si>
    <t>Acceptable</t>
  </si>
  <si>
    <t>Description and cost of personnel</t>
  </si>
  <si>
    <t>Pre-financing and indicative breakdown of estimated eligible costs</t>
  </si>
  <si>
    <t>Financial Evaluation</t>
  </si>
  <si>
    <t>1st Pre-financing %</t>
  </si>
  <si>
    <t>2nd Pre-financing %</t>
  </si>
  <si>
    <t>3rd Pre-financing %</t>
  </si>
  <si>
    <t>1st Pre-financing amount</t>
  </si>
  <si>
    <t>2nd Pre-financing amount</t>
  </si>
  <si>
    <t>3rd Pre-financing amount</t>
  </si>
  <si>
    <t>GOOD</t>
  </si>
  <si>
    <t>WEAK</t>
  </si>
  <si>
    <t>Bernstein</t>
  </si>
  <si>
    <t>OEAW</t>
  </si>
  <si>
    <t>LABW</t>
  </si>
  <si>
    <t>LAMOP</t>
  </si>
  <si>
    <t>DDB</t>
  </si>
  <si>
    <t>NIKI</t>
  </si>
  <si>
    <t>DUT</t>
  </si>
  <si>
    <t>KB</t>
  </si>
  <si>
    <t>LU</t>
  </si>
  <si>
    <t>GOV</t>
  </si>
  <si>
    <t>TUG</t>
  </si>
  <si>
    <t>Targeted Project</t>
  </si>
  <si>
    <t>NOT REQUIRED</t>
  </si>
  <si>
    <t>Not Applicable</t>
  </si>
  <si>
    <t>Post-Doc</t>
  </si>
  <si>
    <t>Junior Scientist</t>
  </si>
  <si>
    <t>Senior Scientist</t>
  </si>
  <si>
    <t>Senior Researcher 1</t>
  </si>
  <si>
    <t>Senior Researcher 2</t>
  </si>
  <si>
    <t>Senior Researcher 3</t>
  </si>
  <si>
    <t>Senior Researcher 4</t>
  </si>
  <si>
    <t>Totals</t>
  </si>
  <si>
    <t>academical archivist</t>
  </si>
  <si>
    <t>technician</t>
  </si>
  <si>
    <t>Software Architekt</t>
  </si>
  <si>
    <t>Developer</t>
  </si>
  <si>
    <t>DR2</t>
  </si>
  <si>
    <t>CR1</t>
  </si>
  <si>
    <t>IR2</t>
  </si>
  <si>
    <t>IEHC</t>
  </si>
  <si>
    <t>DDB - Ph.D.</t>
  </si>
  <si>
    <t>DDB - Erschließungsmanagement</t>
  </si>
  <si>
    <t>DDB - Bibliograph</t>
  </si>
  <si>
    <t>EC - Informatiker</t>
  </si>
  <si>
    <t>EC - Bibliograph</t>
  </si>
  <si>
    <t xml:space="preserve">Staff </t>
  </si>
  <si>
    <t xml:space="preserve">PhD </t>
  </si>
  <si>
    <t>Researcher</t>
  </si>
  <si>
    <t>Curator</t>
  </si>
  <si>
    <t>IT-developer</t>
  </si>
  <si>
    <t>Research Assistant</t>
  </si>
  <si>
    <t>Senior Lecturer</t>
  </si>
  <si>
    <t>total pre financing</t>
  </si>
  <si>
    <t>Outstanding balance amount</t>
  </si>
  <si>
    <t>Outstanding balance %</t>
  </si>
  <si>
    <t>DNB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</si>
</sst>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0000"/>
    <numFmt numFmtId="195" formatCode="#,##0.0"/>
    <numFmt numFmtId="196" formatCode="0.000"/>
    <numFmt numFmtId="197" formatCode="0.0000"/>
    <numFmt numFmtId="198" formatCode="#,##0.000"/>
    <numFmt numFmtId="199" formatCode="_-* #,##0.0_-;\-* #,##0.0_-;_-* &quot;-&quot;??_-;_-@_-"/>
    <numFmt numFmtId="200" formatCode="_-* #,##0_-;\-* #,##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color indexed="34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hidden="1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/>
      <protection hidden="1"/>
    </xf>
    <xf numFmtId="3" fontId="5" fillId="2" borderId="1" xfId="0" applyNumberFormat="1" applyFont="1" applyFill="1" applyBorder="1" applyAlignment="1" applyProtection="1">
      <alignment/>
      <protection hidden="1" locked="0"/>
    </xf>
    <xf numFmtId="3" fontId="5" fillId="0" borderId="1" xfId="0" applyNumberFormat="1" applyFont="1" applyBorder="1" applyAlignment="1" applyProtection="1">
      <alignment horizontal="right"/>
      <protection hidden="1"/>
    </xf>
    <xf numFmtId="195" fontId="5" fillId="0" borderId="1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textRotation="90"/>
      <protection/>
    </xf>
    <xf numFmtId="0" fontId="0" fillId="0" borderId="1" xfId="0" applyBorder="1" applyAlignment="1" applyProtection="1">
      <alignment horizontal="center" textRotation="90" wrapText="1"/>
      <protection/>
    </xf>
    <xf numFmtId="0" fontId="0" fillId="0" borderId="0" xfId="0" applyAlignment="1" applyProtection="1">
      <alignment horizontal="center" textRotation="90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" xfId="0" applyBorder="1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Border="1" applyAlignment="1" applyProtection="1">
      <alignment horizontal="center" textRotation="90"/>
      <protection/>
    </xf>
    <xf numFmtId="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 quotePrefix="1">
      <alignment/>
    </xf>
    <xf numFmtId="3" fontId="0" fillId="0" borderId="0" xfId="0" applyNumberFormat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>
      <alignment/>
    </xf>
    <xf numFmtId="195" fontId="0" fillId="0" borderId="0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 hidden="1"/>
    </xf>
    <xf numFmtId="195" fontId="0" fillId="0" borderId="1" xfId="0" applyNumberFormat="1" applyBorder="1" applyAlignment="1" applyProtection="1">
      <alignment vertical="center"/>
      <protection hidden="1"/>
    </xf>
    <xf numFmtId="3" fontId="0" fillId="0" borderId="1" xfId="0" applyNumberFormat="1" applyBorder="1" applyAlignment="1" applyProtection="1">
      <alignment vertical="center"/>
      <protection hidden="1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 hidden="1"/>
    </xf>
    <xf numFmtId="195" fontId="0" fillId="2" borderId="1" xfId="0" applyNumberFormat="1" applyFill="1" applyBorder="1" applyAlignment="1" applyProtection="1">
      <alignment vertical="center"/>
      <protection hidden="1"/>
    </xf>
    <xf numFmtId="9" fontId="0" fillId="2" borderId="1" xfId="21" applyFill="1" applyBorder="1" applyAlignment="1" applyProtection="1">
      <alignment horizontal="center" vertical="center"/>
      <protection/>
    </xf>
    <xf numFmtId="200" fontId="0" fillId="2" borderId="1" xfId="15" applyNumberFormat="1" applyFill="1" applyBorder="1" applyAlignment="1" applyProtection="1">
      <alignment vertical="center"/>
      <protection hidden="1"/>
    </xf>
    <xf numFmtId="200" fontId="0" fillId="2" borderId="1" xfId="15" applyNumberForma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0" fontId="0" fillId="0" borderId="1" xfId="0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vertical="center" wrapText="1"/>
      <protection hidden="1"/>
    </xf>
    <xf numFmtId="195" fontId="0" fillId="2" borderId="1" xfId="0" applyNumberFormat="1" applyFill="1" applyBorder="1" applyAlignment="1" applyProtection="1">
      <alignment vertical="center" wrapText="1"/>
      <protection hidden="1"/>
    </xf>
    <xf numFmtId="3" fontId="0" fillId="2" borderId="1" xfId="0" applyNumberFormat="1" applyFill="1" applyBorder="1" applyAlignment="1" applyProtection="1">
      <alignment vertical="center" wrapText="1"/>
      <protection hidden="1"/>
    </xf>
    <xf numFmtId="3" fontId="0" fillId="0" borderId="1" xfId="0" applyNumberFormat="1" applyFill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hidden="1"/>
    </xf>
    <xf numFmtId="3" fontId="0" fillId="0" borderId="0" xfId="0" applyNumberFormat="1" applyBorder="1" applyAlignment="1" applyProtection="1">
      <alignment vertical="center" wrapText="1"/>
      <protection hidden="1"/>
    </xf>
    <xf numFmtId="3" fontId="0" fillId="0" borderId="0" xfId="0" applyNumberFormat="1" applyFill="1" applyBorder="1" applyAlignment="1" applyProtection="1">
      <alignment vertical="center" wrapText="1"/>
      <protection hidden="1"/>
    </xf>
    <xf numFmtId="9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/>
    </xf>
    <xf numFmtId="195" fontId="0" fillId="0" borderId="4" xfId="0" applyNumberFormat="1" applyBorder="1" applyAlignment="1" applyProtection="1">
      <alignment vertical="center" wrapText="1"/>
      <protection hidden="1"/>
    </xf>
    <xf numFmtId="3" fontId="0" fillId="0" borderId="3" xfId="0" applyNumberFormat="1" applyBorder="1" applyAlignment="1" applyProtection="1">
      <alignment vertical="center" wrapText="1"/>
      <protection hidden="1"/>
    </xf>
    <xf numFmtId="3" fontId="0" fillId="0" borderId="5" xfId="0" applyNumberFormat="1" applyBorder="1" applyAlignment="1" applyProtection="1">
      <alignment vertical="center" wrapText="1"/>
      <protection hidden="1"/>
    </xf>
    <xf numFmtId="195" fontId="0" fillId="0" borderId="0" xfId="0" applyNumberFormat="1" applyBorder="1" applyAlignment="1" applyProtection="1">
      <alignment vertical="center"/>
      <protection hidden="1"/>
    </xf>
    <xf numFmtId="200" fontId="0" fillId="0" borderId="1" xfId="15" applyNumberFormat="1" applyBorder="1" applyAlignment="1" applyProtection="1">
      <alignment vertical="center"/>
      <protection hidden="1"/>
    </xf>
    <xf numFmtId="200" fontId="0" fillId="2" borderId="1" xfId="15" applyNumberFormat="1" applyFill="1" applyBorder="1" applyAlignment="1" quotePrefix="1">
      <alignment vertical="center" wrapText="1"/>
    </xf>
    <xf numFmtId="3" fontId="0" fillId="0" borderId="1" xfId="0" applyNumberFormat="1" applyFill="1" applyBorder="1" applyAlignment="1" applyProtection="1">
      <alignment vertical="center" wrapText="1"/>
      <protection hidden="1"/>
    </xf>
    <xf numFmtId="3" fontId="0" fillId="3" borderId="1" xfId="0" applyNumberFormat="1" applyFill="1" applyBorder="1" applyAlignment="1" applyProtection="1">
      <alignment vertical="center" wrapText="1"/>
      <protection hidden="1"/>
    </xf>
    <xf numFmtId="200" fontId="0" fillId="2" borderId="1" xfId="15" applyNumberFormat="1" applyFill="1" applyBorder="1" applyAlignment="1" applyProtection="1">
      <alignment vertical="center" wrapText="1"/>
      <protection hidden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textRotation="90"/>
      <protection/>
    </xf>
    <xf numFmtId="3" fontId="1" fillId="0" borderId="1" xfId="0" applyNumberFormat="1" applyFont="1" applyBorder="1" applyAlignment="1" applyProtection="1">
      <alignment vertical="center"/>
      <protection hidden="1"/>
    </xf>
    <xf numFmtId="200" fontId="1" fillId="4" borderId="1" xfId="15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hidden="1"/>
    </xf>
    <xf numFmtId="3" fontId="6" fillId="0" borderId="1" xfId="0" applyNumberFormat="1" applyFont="1" applyFill="1" applyBorder="1" applyAlignment="1" applyProtection="1">
      <alignment/>
      <protection hidden="1" locked="0"/>
    </xf>
    <xf numFmtId="3" fontId="6" fillId="0" borderId="1" xfId="0" applyNumberFormat="1" applyFont="1" applyFill="1" applyBorder="1" applyAlignment="1" applyProtection="1">
      <alignment horizontal="right"/>
      <protection hidden="1"/>
    </xf>
    <xf numFmtId="195" fontId="6" fillId="0" borderId="1" xfId="0" applyNumberFormat="1" applyFont="1" applyFill="1" applyBorder="1" applyAlignment="1" applyProtection="1">
      <alignment horizontal="right"/>
      <protection hidden="1"/>
    </xf>
    <xf numFmtId="200" fontId="0" fillId="5" borderId="1" xfId="0" applyNumberFormat="1" applyFill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vertical="center"/>
      <protection/>
    </xf>
    <xf numFmtId="200" fontId="0" fillId="5" borderId="1" xfId="15" applyNumberFormat="1" applyFill="1" applyBorder="1" applyAlignment="1" applyProtection="1">
      <alignment vertical="center"/>
      <protection/>
    </xf>
    <xf numFmtId="3" fontId="0" fillId="5" borderId="1" xfId="0" applyNumberFormat="1" applyFill="1" applyBorder="1" applyAlignment="1" applyProtection="1">
      <alignment vertical="center"/>
      <protection hidden="1"/>
    </xf>
    <xf numFmtId="9" fontId="0" fillId="2" borderId="1" xfId="21" applyFont="1" applyFill="1" applyBorder="1" applyAlignment="1" applyProtection="1">
      <alignment horizontal="center" vertical="center"/>
      <protection/>
    </xf>
    <xf numFmtId="0" fontId="10" fillId="6" borderId="0" xfId="0" applyFont="1" applyFill="1" applyAlignment="1" applyProtection="1">
      <alignment/>
      <protection/>
    </xf>
    <xf numFmtId="0" fontId="9" fillId="6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ont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M43"/>
  <sheetViews>
    <sheetView showZeros="0" zoomScale="85" zoomScaleNormal="85" workbookViewId="0" topLeftCell="A4">
      <selection activeCell="D32" sqref="D32"/>
    </sheetView>
  </sheetViews>
  <sheetFormatPr defaultColWidth="9.140625" defaultRowHeight="12.75"/>
  <cols>
    <col min="1" max="1" width="5.00390625" style="1" customWidth="1"/>
    <col min="2" max="2" width="22.421875" style="1" customWidth="1"/>
    <col min="3" max="3" width="11.421875" style="1" customWidth="1"/>
    <col min="4" max="4" width="14.8515625" style="1" customWidth="1"/>
    <col min="5" max="5" width="12.28125" style="1" customWidth="1"/>
    <col min="6" max="6" width="9.7109375" style="1" bestFit="1" customWidth="1"/>
    <col min="7" max="7" width="11.7109375" style="1" customWidth="1"/>
    <col min="8" max="8" width="11.28125" style="1" customWidth="1"/>
    <col min="9" max="9" width="13.28125" style="1" customWidth="1"/>
    <col min="10" max="11" width="12.7109375" style="1" bestFit="1" customWidth="1"/>
    <col min="12" max="12" width="11.8515625" style="1" customWidth="1"/>
    <col min="13" max="13" width="10.57421875" style="3" customWidth="1"/>
    <col min="14" max="14" width="10.8515625" style="1" customWidth="1"/>
    <col min="15" max="16384" width="9.140625" style="1" customWidth="1"/>
  </cols>
  <sheetData>
    <row r="1" spans="1:14" ht="18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3" spans="3:13" s="2" customFormat="1" ht="12.75">
      <c r="C3" s="2" t="s">
        <v>70</v>
      </c>
      <c r="F3" s="2" t="s">
        <v>81</v>
      </c>
      <c r="M3" s="82"/>
    </row>
    <row r="5" spans="1:39" s="24" customFormat="1" ht="90.75" customHeight="1">
      <c r="A5" s="20" t="s">
        <v>28</v>
      </c>
      <c r="B5" s="22" t="s">
        <v>39</v>
      </c>
      <c r="C5" s="21" t="s">
        <v>40</v>
      </c>
      <c r="D5" s="21" t="s">
        <v>41</v>
      </c>
      <c r="E5" s="22" t="s">
        <v>42</v>
      </c>
      <c r="F5" s="22" t="s">
        <v>43</v>
      </c>
      <c r="G5" s="22" t="s">
        <v>59</v>
      </c>
      <c r="H5" s="22" t="s">
        <v>44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52</v>
      </c>
      <c r="N5" s="21" t="s">
        <v>45</v>
      </c>
      <c r="O5" s="3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15" ht="25.5" customHeight="1">
      <c r="A6" s="56">
        <v>1</v>
      </c>
      <c r="B6" s="86" t="s">
        <v>71</v>
      </c>
      <c r="C6" s="86" t="s">
        <v>79</v>
      </c>
      <c r="D6" s="74">
        <v>447261</v>
      </c>
      <c r="E6" s="75"/>
      <c r="F6" s="60"/>
      <c r="G6" s="60"/>
      <c r="H6" s="60"/>
      <c r="I6" s="60"/>
      <c r="J6" s="61" t="s">
        <v>82</v>
      </c>
      <c r="K6" s="61" t="s">
        <v>82</v>
      </c>
      <c r="L6" s="61" t="s">
        <v>82</v>
      </c>
      <c r="M6" s="61" t="s">
        <v>82</v>
      </c>
      <c r="N6" s="75"/>
      <c r="O6" s="38"/>
    </row>
    <row r="7" spans="1:15" ht="25.5" customHeight="1">
      <c r="A7" s="56">
        <v>2</v>
      </c>
      <c r="B7" s="86" t="s">
        <v>72</v>
      </c>
      <c r="C7" s="86" t="s">
        <v>79</v>
      </c>
      <c r="D7" s="74">
        <v>224112</v>
      </c>
      <c r="E7" s="75"/>
      <c r="F7" s="60"/>
      <c r="G7" s="60"/>
      <c r="H7" s="60"/>
      <c r="I7" s="60"/>
      <c r="J7" s="61" t="s">
        <v>82</v>
      </c>
      <c r="K7" s="61" t="s">
        <v>82</v>
      </c>
      <c r="L7" s="61" t="s">
        <v>82</v>
      </c>
      <c r="M7" s="61" t="s">
        <v>82</v>
      </c>
      <c r="N7" s="76"/>
      <c r="O7" s="38"/>
    </row>
    <row r="8" spans="1:15" ht="25.5" customHeight="1">
      <c r="A8" s="56">
        <v>3</v>
      </c>
      <c r="B8" s="86" t="s">
        <v>80</v>
      </c>
      <c r="C8" s="86" t="s">
        <v>79</v>
      </c>
      <c r="D8" s="74">
        <v>235455</v>
      </c>
      <c r="E8" s="75"/>
      <c r="F8" s="60">
        <v>0</v>
      </c>
      <c r="G8" s="60">
        <v>0</v>
      </c>
      <c r="H8" s="60">
        <v>0</v>
      </c>
      <c r="I8" s="60"/>
      <c r="J8" s="61" t="s">
        <v>82</v>
      </c>
      <c r="K8" s="61" t="s">
        <v>82</v>
      </c>
      <c r="L8" s="61" t="s">
        <v>82</v>
      </c>
      <c r="M8" s="61" t="s">
        <v>82</v>
      </c>
      <c r="N8" s="76"/>
      <c r="O8" s="38"/>
    </row>
    <row r="9" spans="1:15" ht="25.5" customHeight="1">
      <c r="A9" s="56">
        <v>4</v>
      </c>
      <c r="B9" s="86" t="s">
        <v>73</v>
      </c>
      <c r="C9" s="86" t="s">
        <v>79</v>
      </c>
      <c r="D9" s="74">
        <v>229930</v>
      </c>
      <c r="E9" s="75"/>
      <c r="F9" s="60">
        <v>0</v>
      </c>
      <c r="G9" s="60">
        <v>0</v>
      </c>
      <c r="H9" s="60">
        <v>0</v>
      </c>
      <c r="I9" s="60"/>
      <c r="J9" s="61" t="s">
        <v>82</v>
      </c>
      <c r="K9" s="61" t="s">
        <v>82</v>
      </c>
      <c r="L9" s="61" t="s">
        <v>82</v>
      </c>
      <c r="M9" s="61" t="s">
        <v>82</v>
      </c>
      <c r="N9" s="76"/>
      <c r="O9" s="38"/>
    </row>
    <row r="10" spans="1:15" ht="25.5" customHeight="1">
      <c r="A10" s="56">
        <v>5</v>
      </c>
      <c r="B10" s="86" t="s">
        <v>74</v>
      </c>
      <c r="C10" s="86" t="s">
        <v>79</v>
      </c>
      <c r="D10" s="74">
        <v>84189</v>
      </c>
      <c r="E10" s="75"/>
      <c r="F10" s="60">
        <v>0</v>
      </c>
      <c r="G10" s="60">
        <v>0</v>
      </c>
      <c r="H10" s="60">
        <v>0</v>
      </c>
      <c r="I10" s="60"/>
      <c r="J10" s="61" t="s">
        <v>82</v>
      </c>
      <c r="K10" s="61" t="s">
        <v>82</v>
      </c>
      <c r="L10" s="61" t="s">
        <v>82</v>
      </c>
      <c r="M10" s="61" t="s">
        <v>82</v>
      </c>
      <c r="N10" s="76"/>
      <c r="O10" s="38"/>
    </row>
    <row r="11" spans="1:15" ht="25.5" customHeight="1">
      <c r="A11" s="56">
        <v>6</v>
      </c>
      <c r="B11" s="86" t="s">
        <v>75</v>
      </c>
      <c r="C11" s="86" t="s">
        <v>79</v>
      </c>
      <c r="D11" s="74">
        <v>86162</v>
      </c>
      <c r="E11" s="75"/>
      <c r="F11" s="60">
        <v>0</v>
      </c>
      <c r="G11" s="60">
        <v>0</v>
      </c>
      <c r="H11" s="60">
        <v>0</v>
      </c>
      <c r="I11" s="60"/>
      <c r="J11" s="61" t="s">
        <v>82</v>
      </c>
      <c r="K11" s="61" t="s">
        <v>82</v>
      </c>
      <c r="L11" s="61" t="s">
        <v>82</v>
      </c>
      <c r="M11" s="61" t="s">
        <v>82</v>
      </c>
      <c r="N11" s="76"/>
      <c r="O11" s="38"/>
    </row>
    <row r="12" spans="1:15" ht="25.5" customHeight="1">
      <c r="A12" s="56">
        <v>7</v>
      </c>
      <c r="B12" s="86" t="s">
        <v>76</v>
      </c>
      <c r="C12" s="86" t="s">
        <v>79</v>
      </c>
      <c r="D12" s="74">
        <v>188244</v>
      </c>
      <c r="E12" s="75"/>
      <c r="F12" s="60">
        <v>0</v>
      </c>
      <c r="G12" s="60">
        <v>0</v>
      </c>
      <c r="H12" s="60">
        <v>0</v>
      </c>
      <c r="I12" s="60"/>
      <c r="J12" s="61" t="s">
        <v>82</v>
      </c>
      <c r="K12" s="61" t="s">
        <v>82</v>
      </c>
      <c r="L12" s="61" t="s">
        <v>82</v>
      </c>
      <c r="M12" s="61" t="s">
        <v>82</v>
      </c>
      <c r="N12" s="76"/>
      <c r="O12" s="38"/>
    </row>
    <row r="13" spans="1:15" ht="25.5" customHeight="1">
      <c r="A13" s="56">
        <v>8</v>
      </c>
      <c r="B13" s="86" t="s">
        <v>77</v>
      </c>
      <c r="C13" s="86" t="s">
        <v>79</v>
      </c>
      <c r="D13" s="74">
        <v>54696</v>
      </c>
      <c r="E13" s="75"/>
      <c r="F13" s="60">
        <v>0</v>
      </c>
      <c r="G13" s="60">
        <v>0</v>
      </c>
      <c r="H13" s="60">
        <v>0</v>
      </c>
      <c r="I13" s="60"/>
      <c r="J13" s="61" t="s">
        <v>82</v>
      </c>
      <c r="K13" s="61" t="s">
        <v>82</v>
      </c>
      <c r="L13" s="61" t="s">
        <v>82</v>
      </c>
      <c r="M13" s="61" t="s">
        <v>82</v>
      </c>
      <c r="N13" s="76"/>
      <c r="O13" s="38"/>
    </row>
    <row r="14" spans="1:15" ht="25.5" customHeight="1">
      <c r="A14" s="56">
        <v>9</v>
      </c>
      <c r="B14" s="86" t="s">
        <v>78</v>
      </c>
      <c r="C14" s="86" t="s">
        <v>79</v>
      </c>
      <c r="D14" s="74">
        <v>49951</v>
      </c>
      <c r="E14" s="75"/>
      <c r="F14" s="60">
        <v>0</v>
      </c>
      <c r="G14" s="60">
        <v>0</v>
      </c>
      <c r="H14" s="60">
        <v>0</v>
      </c>
      <c r="I14" s="60"/>
      <c r="J14" s="61" t="s">
        <v>82</v>
      </c>
      <c r="K14" s="61" t="s">
        <v>82</v>
      </c>
      <c r="L14" s="61" t="s">
        <v>82</v>
      </c>
      <c r="M14" s="61" t="s">
        <v>82</v>
      </c>
      <c r="N14" s="76"/>
      <c r="O14" s="38"/>
    </row>
    <row r="15" spans="1:15" ht="25.5" customHeight="1">
      <c r="A15" s="56">
        <v>10</v>
      </c>
      <c r="B15" s="86"/>
      <c r="C15" s="86"/>
      <c r="D15" s="77"/>
      <c r="E15" s="75"/>
      <c r="F15" s="60">
        <v>0</v>
      </c>
      <c r="G15" s="60">
        <v>0</v>
      </c>
      <c r="H15" s="60">
        <v>0</v>
      </c>
      <c r="I15" s="60"/>
      <c r="J15" s="61"/>
      <c r="K15" s="61"/>
      <c r="L15" s="61"/>
      <c r="M15" s="61"/>
      <c r="N15" s="76"/>
      <c r="O15" s="38"/>
    </row>
    <row r="16" spans="1:15" ht="25.5" customHeight="1">
      <c r="A16" s="56">
        <v>11</v>
      </c>
      <c r="B16" s="86"/>
      <c r="C16" s="86"/>
      <c r="D16" s="77"/>
      <c r="E16" s="75"/>
      <c r="F16" s="60">
        <v>0</v>
      </c>
      <c r="G16" s="60">
        <v>0</v>
      </c>
      <c r="H16" s="60">
        <v>0</v>
      </c>
      <c r="I16" s="60"/>
      <c r="J16" s="61"/>
      <c r="K16" s="61"/>
      <c r="L16" s="61"/>
      <c r="M16" s="61"/>
      <c r="N16" s="76"/>
      <c r="O16" s="38"/>
    </row>
    <row r="17" spans="1:15" ht="25.5" customHeight="1">
      <c r="A17" s="56">
        <v>12</v>
      </c>
      <c r="B17" s="86"/>
      <c r="C17" s="86"/>
      <c r="D17" s="77"/>
      <c r="E17" s="75"/>
      <c r="F17" s="60">
        <v>0</v>
      </c>
      <c r="G17" s="60">
        <v>0</v>
      </c>
      <c r="H17" s="60">
        <v>0</v>
      </c>
      <c r="I17" s="60"/>
      <c r="J17" s="61"/>
      <c r="K17" s="61"/>
      <c r="L17" s="61"/>
      <c r="M17" s="61"/>
      <c r="N17" s="76"/>
      <c r="O17" s="38"/>
    </row>
    <row r="18" spans="1:15" ht="25.5" customHeight="1">
      <c r="A18" s="56">
        <v>13</v>
      </c>
      <c r="B18" s="57"/>
      <c r="C18" s="58"/>
      <c r="D18" s="77"/>
      <c r="E18" s="75"/>
      <c r="F18" s="60">
        <v>0</v>
      </c>
      <c r="G18" s="60">
        <v>0</v>
      </c>
      <c r="H18" s="60">
        <v>0</v>
      </c>
      <c r="I18" s="60"/>
      <c r="J18" s="61"/>
      <c r="K18" s="61"/>
      <c r="L18" s="61"/>
      <c r="M18" s="61"/>
      <c r="N18" s="76"/>
      <c r="O18" s="38"/>
    </row>
    <row r="19" spans="1:15" ht="25.5" customHeight="1">
      <c r="A19" s="56">
        <v>14</v>
      </c>
      <c r="B19" s="57"/>
      <c r="C19" s="58"/>
      <c r="D19" s="77"/>
      <c r="E19" s="75"/>
      <c r="F19" s="60">
        <v>0</v>
      </c>
      <c r="G19" s="60">
        <v>0</v>
      </c>
      <c r="H19" s="60">
        <v>0</v>
      </c>
      <c r="I19" s="60"/>
      <c r="J19" s="61"/>
      <c r="K19" s="61"/>
      <c r="L19" s="61"/>
      <c r="M19" s="61"/>
      <c r="N19" s="76"/>
      <c r="O19" s="38"/>
    </row>
    <row r="20" spans="1:15" ht="25.5" customHeight="1">
      <c r="A20" s="56">
        <v>15</v>
      </c>
      <c r="B20" s="57"/>
      <c r="C20" s="58"/>
      <c r="D20" s="77"/>
      <c r="E20" s="75"/>
      <c r="F20" s="60">
        <v>0</v>
      </c>
      <c r="G20" s="60">
        <v>0</v>
      </c>
      <c r="H20" s="60">
        <v>0</v>
      </c>
      <c r="I20" s="60"/>
      <c r="J20" s="61"/>
      <c r="K20" s="61"/>
      <c r="L20" s="61"/>
      <c r="M20" s="61"/>
      <c r="N20" s="76"/>
      <c r="O20" s="38"/>
    </row>
    <row r="21" spans="1:15" ht="25.5" customHeight="1">
      <c r="A21" s="56">
        <v>16</v>
      </c>
      <c r="B21" s="57"/>
      <c r="C21" s="58"/>
      <c r="D21" s="77"/>
      <c r="E21" s="75"/>
      <c r="F21" s="60"/>
      <c r="G21" s="60">
        <v>0</v>
      </c>
      <c r="H21" s="60">
        <v>0</v>
      </c>
      <c r="I21" s="60"/>
      <c r="J21" s="61"/>
      <c r="K21" s="61"/>
      <c r="L21" s="61"/>
      <c r="M21" s="61"/>
      <c r="N21" s="76"/>
      <c r="O21" s="38"/>
    </row>
    <row r="22" spans="1:15" ht="25.5" customHeight="1">
      <c r="A22" s="56">
        <v>17</v>
      </c>
      <c r="B22" s="57"/>
      <c r="C22" s="58"/>
      <c r="D22" s="77"/>
      <c r="E22" s="75"/>
      <c r="F22" s="60">
        <v>0</v>
      </c>
      <c r="G22" s="60">
        <v>0</v>
      </c>
      <c r="H22" s="60">
        <v>0</v>
      </c>
      <c r="I22" s="60"/>
      <c r="J22" s="61"/>
      <c r="K22" s="61"/>
      <c r="L22" s="61"/>
      <c r="M22" s="61"/>
      <c r="N22" s="76"/>
      <c r="O22" s="38"/>
    </row>
    <row r="23" spans="1:15" ht="25.5" customHeight="1">
      <c r="A23" s="56">
        <v>18</v>
      </c>
      <c r="B23" s="57"/>
      <c r="C23" s="58"/>
      <c r="D23" s="77"/>
      <c r="E23" s="75"/>
      <c r="F23" s="60">
        <v>0</v>
      </c>
      <c r="G23" s="60">
        <v>0</v>
      </c>
      <c r="H23" s="60">
        <v>0</v>
      </c>
      <c r="I23" s="60"/>
      <c r="J23" s="61"/>
      <c r="K23" s="61"/>
      <c r="L23" s="61"/>
      <c r="M23" s="61"/>
      <c r="N23" s="76"/>
      <c r="O23" s="38"/>
    </row>
    <row r="24" spans="1:15" ht="25.5" customHeight="1">
      <c r="A24" s="56">
        <v>19</v>
      </c>
      <c r="B24" s="57"/>
      <c r="C24" s="58"/>
      <c r="D24" s="77"/>
      <c r="E24" s="75"/>
      <c r="F24" s="60">
        <v>0</v>
      </c>
      <c r="G24" s="60">
        <v>0</v>
      </c>
      <c r="H24" s="60">
        <v>0</v>
      </c>
      <c r="I24" s="60"/>
      <c r="J24" s="61"/>
      <c r="K24" s="61"/>
      <c r="L24" s="61"/>
      <c r="M24" s="61"/>
      <c r="N24" s="76"/>
      <c r="O24" s="38"/>
    </row>
    <row r="25" spans="1:15" ht="25.5" customHeight="1">
      <c r="A25" s="56">
        <v>20</v>
      </c>
      <c r="B25" s="57"/>
      <c r="C25" s="58"/>
      <c r="D25" s="77"/>
      <c r="E25" s="75"/>
      <c r="F25" s="60">
        <v>0</v>
      </c>
      <c r="G25" s="60">
        <v>0</v>
      </c>
      <c r="H25" s="60">
        <v>0</v>
      </c>
      <c r="I25" s="60"/>
      <c r="J25" s="61"/>
      <c r="K25" s="61"/>
      <c r="L25" s="61"/>
      <c r="M25" s="61"/>
      <c r="N25" s="76"/>
      <c r="O25" s="38"/>
    </row>
    <row r="26" spans="1:15" ht="25.5" customHeight="1">
      <c r="A26" s="56">
        <v>21</v>
      </c>
      <c r="B26" s="57"/>
      <c r="C26" s="58"/>
      <c r="D26" s="77"/>
      <c r="E26" s="75"/>
      <c r="F26" s="60">
        <v>0</v>
      </c>
      <c r="G26" s="60">
        <v>0</v>
      </c>
      <c r="H26" s="60">
        <v>0</v>
      </c>
      <c r="I26" s="60"/>
      <c r="J26" s="61"/>
      <c r="K26" s="61"/>
      <c r="L26" s="61"/>
      <c r="M26" s="61"/>
      <c r="N26" s="76"/>
      <c r="O26" s="38"/>
    </row>
    <row r="27" spans="1:15" ht="25.5" customHeight="1">
      <c r="A27" s="56">
        <v>22</v>
      </c>
      <c r="B27" s="57"/>
      <c r="C27" s="58"/>
      <c r="D27" s="77"/>
      <c r="E27" s="75"/>
      <c r="F27" s="60">
        <v>0</v>
      </c>
      <c r="G27" s="60">
        <v>0</v>
      </c>
      <c r="H27" s="60">
        <v>0</v>
      </c>
      <c r="I27" s="60"/>
      <c r="J27" s="61"/>
      <c r="K27" s="61"/>
      <c r="L27" s="61"/>
      <c r="M27" s="61"/>
      <c r="N27" s="76"/>
      <c r="O27" s="38"/>
    </row>
    <row r="28" spans="1:15" ht="25.5" customHeight="1">
      <c r="A28" s="56">
        <v>23</v>
      </c>
      <c r="B28" s="57"/>
      <c r="C28" s="58"/>
      <c r="D28" s="77"/>
      <c r="E28" s="75"/>
      <c r="F28" s="60">
        <v>0</v>
      </c>
      <c r="G28" s="60">
        <v>0</v>
      </c>
      <c r="H28" s="60">
        <v>0</v>
      </c>
      <c r="I28" s="60"/>
      <c r="J28" s="61"/>
      <c r="K28" s="61"/>
      <c r="L28" s="61"/>
      <c r="M28" s="61"/>
      <c r="N28" s="76"/>
      <c r="O28" s="38"/>
    </row>
    <row r="29" spans="1:15" ht="25.5" customHeight="1">
      <c r="A29" s="56">
        <v>24</v>
      </c>
      <c r="B29" s="57"/>
      <c r="C29" s="58"/>
      <c r="D29" s="77"/>
      <c r="E29" s="75"/>
      <c r="F29" s="60">
        <v>0</v>
      </c>
      <c r="G29" s="60">
        <v>0</v>
      </c>
      <c r="H29" s="60">
        <v>0</v>
      </c>
      <c r="I29" s="60"/>
      <c r="J29" s="61"/>
      <c r="K29" s="61"/>
      <c r="L29" s="61"/>
      <c r="M29" s="61"/>
      <c r="N29" s="76"/>
      <c r="O29" s="38"/>
    </row>
    <row r="30" spans="1:15" ht="25.5" customHeight="1">
      <c r="A30" s="56">
        <v>25</v>
      </c>
      <c r="B30" s="57"/>
      <c r="C30" s="58"/>
      <c r="D30" s="77"/>
      <c r="E30" s="75"/>
      <c r="F30" s="60">
        <v>0</v>
      </c>
      <c r="G30" s="60">
        <v>0</v>
      </c>
      <c r="H30" s="60">
        <v>0</v>
      </c>
      <c r="I30" s="60"/>
      <c r="J30" s="61"/>
      <c r="K30" s="61"/>
      <c r="L30" s="61"/>
      <c r="M30" s="61"/>
      <c r="N30" s="76"/>
      <c r="O30" s="38"/>
    </row>
    <row r="31" spans="2:15" ht="24" customHeight="1">
      <c r="B31" s="45" t="s">
        <v>38</v>
      </c>
      <c r="C31" s="72">
        <f>SUM(C6:C30)</f>
        <v>0</v>
      </c>
      <c r="D31" s="73">
        <f>SUM(D6:D30)</f>
        <v>1600000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9"/>
      <c r="N35" s="36"/>
      <c r="O35" s="36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9"/>
      <c r="N36" s="36"/>
      <c r="O36" s="36"/>
    </row>
    <row r="37" spans="1:1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9"/>
      <c r="N37" s="36"/>
      <c r="O37" s="36"/>
      <c r="P37" s="36"/>
    </row>
    <row r="38" spans="1:15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9"/>
      <c r="N38" s="36"/>
      <c r="O38" s="36"/>
    </row>
    <row r="39" spans="1:15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9"/>
      <c r="N39" s="36"/>
      <c r="O39" s="36"/>
    </row>
    <row r="40" spans="1:15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9"/>
      <c r="N40" s="36"/>
      <c r="O40" s="36"/>
    </row>
    <row r="41" spans="1:16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9"/>
      <c r="N41" s="36"/>
      <c r="O41" s="36"/>
      <c r="P41" s="36"/>
    </row>
    <row r="42" spans="1:16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9"/>
      <c r="N42" s="36"/>
      <c r="O42" s="36"/>
      <c r="P42" s="36"/>
    </row>
    <row r="43" spans="1:16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9"/>
      <c r="N43" s="36"/>
      <c r="O43" s="36"/>
      <c r="P43" s="36"/>
    </row>
  </sheetData>
  <mergeCells count="1">
    <mergeCell ref="A1:N1"/>
  </mergeCells>
  <printOptions/>
  <pageMargins left="0.31496062992125984" right="0.31496062992125984" top="0.5905511811023623" bottom="0.5905511811023623" header="0.5118110236220472" footer="0.3937007874015748"/>
  <pageSetup fitToHeight="2" fitToWidth="1" horizontalDpi="600" verticalDpi="600" orientation="landscape" paperSize="9" scale="84" r:id="rId1"/>
  <headerFooter alignWithMargins="0">
    <oddFooter>&amp;C&amp;Z&amp;F&amp;R&amp;D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I42"/>
  <sheetViews>
    <sheetView showZeros="0" tabSelected="1" zoomScale="85" zoomScaleNormal="85" workbookViewId="0" topLeftCell="A1">
      <selection activeCell="B10" sqref="B10"/>
    </sheetView>
  </sheetViews>
  <sheetFormatPr defaultColWidth="9.140625" defaultRowHeight="12.75"/>
  <cols>
    <col min="1" max="1" width="5.00390625" style="1" customWidth="1"/>
    <col min="2" max="3" width="11.421875" style="1" customWidth="1"/>
    <col min="4" max="4" width="11.28125" style="1" bestFit="1" customWidth="1"/>
    <col min="5" max="5" width="12.140625" style="1" customWidth="1"/>
    <col min="6" max="6" width="11.7109375" style="1" customWidth="1"/>
    <col min="7" max="7" width="11.28125" style="1" customWidth="1"/>
    <col min="8" max="8" width="13.28125" style="1" customWidth="1"/>
    <col min="9" max="9" width="11.7109375" style="1" customWidth="1"/>
    <col min="10" max="10" width="11.8515625" style="1" customWidth="1"/>
    <col min="11" max="12" width="9.140625" style="1" customWidth="1"/>
    <col min="13" max="13" width="10.28125" style="1" bestFit="1" customWidth="1"/>
    <col min="14" max="16384" width="9.140625" style="1" customWidth="1"/>
  </cols>
  <sheetData>
    <row r="1" spans="1:20" s="55" customFormat="1" ht="18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7"/>
      <c r="S1" s="97"/>
      <c r="T1" s="97"/>
    </row>
    <row r="3" spans="3:6" s="2" customFormat="1" ht="12.75">
      <c r="C3" s="2" t="s">
        <v>70</v>
      </c>
      <c r="F3" s="2" t="s">
        <v>81</v>
      </c>
    </row>
    <row r="5" spans="1:35" s="24" customFormat="1" ht="88.5" customHeight="1">
      <c r="A5" s="20" t="s">
        <v>28</v>
      </c>
      <c r="B5" s="21" t="s">
        <v>5</v>
      </c>
      <c r="C5" s="21" t="s">
        <v>34</v>
      </c>
      <c r="D5" s="22" t="s">
        <v>2</v>
      </c>
      <c r="E5" s="22" t="s">
        <v>3</v>
      </c>
      <c r="F5" s="22" t="s">
        <v>31</v>
      </c>
      <c r="G5" s="22" t="s">
        <v>32</v>
      </c>
      <c r="H5" s="22" t="s">
        <v>4</v>
      </c>
      <c r="I5" s="83" t="s">
        <v>6</v>
      </c>
      <c r="J5" s="83" t="s">
        <v>30</v>
      </c>
      <c r="K5" s="21" t="s">
        <v>29</v>
      </c>
      <c r="L5" s="22" t="s">
        <v>62</v>
      </c>
      <c r="M5" s="22" t="s">
        <v>65</v>
      </c>
      <c r="N5" s="22" t="s">
        <v>63</v>
      </c>
      <c r="O5" s="22" t="s">
        <v>66</v>
      </c>
      <c r="P5" s="22" t="s">
        <v>64</v>
      </c>
      <c r="Q5" s="22" t="s">
        <v>67</v>
      </c>
      <c r="R5" s="22" t="s">
        <v>112</v>
      </c>
      <c r="S5" s="22" t="s">
        <v>113</v>
      </c>
      <c r="T5" s="22" t="s">
        <v>114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20" s="49" customFormat="1" ht="18" customHeight="1">
      <c r="A6" s="44">
        <v>1</v>
      </c>
      <c r="B6" s="50" t="s">
        <v>71</v>
      </c>
      <c r="C6" s="51">
        <v>130</v>
      </c>
      <c r="D6" s="53">
        <v>594854</v>
      </c>
      <c r="E6" s="53">
        <v>14630</v>
      </c>
      <c r="F6" s="53">
        <v>84582</v>
      </c>
      <c r="G6" s="53">
        <v>22000</v>
      </c>
      <c r="H6" s="53">
        <v>178456</v>
      </c>
      <c r="I6" s="85">
        <v>894522</v>
      </c>
      <c r="J6" s="85">
        <v>447261</v>
      </c>
      <c r="K6" s="48">
        <f>IF(J6&gt;0,J6/I6,"")</f>
        <v>0.5</v>
      </c>
      <c r="L6" s="52">
        <v>0.32</v>
      </c>
      <c r="M6" s="94">
        <v>143123</v>
      </c>
      <c r="N6" s="52">
        <v>0.32</v>
      </c>
      <c r="O6" s="94">
        <v>143123</v>
      </c>
      <c r="P6" s="52">
        <v>0.16</v>
      </c>
      <c r="Q6" s="94">
        <v>71562</v>
      </c>
      <c r="R6" s="44">
        <v>357808</v>
      </c>
      <c r="S6" s="92">
        <f aca="true" t="shared" si="0" ref="S6:S14">J6-R6</f>
        <v>89453</v>
      </c>
      <c r="T6" s="96">
        <v>0.2</v>
      </c>
    </row>
    <row r="7" spans="1:20" s="49" customFormat="1" ht="18" customHeight="1">
      <c r="A7" s="44">
        <v>2</v>
      </c>
      <c r="B7" s="50" t="s">
        <v>72</v>
      </c>
      <c r="C7" s="51">
        <v>59</v>
      </c>
      <c r="D7" s="53">
        <v>330250</v>
      </c>
      <c r="E7" s="54">
        <v>0</v>
      </c>
      <c r="F7" s="54">
        <v>18899</v>
      </c>
      <c r="G7" s="54">
        <v>0</v>
      </c>
      <c r="H7" s="53">
        <v>99075</v>
      </c>
      <c r="I7" s="85">
        <v>448224</v>
      </c>
      <c r="J7" s="85">
        <v>224112</v>
      </c>
      <c r="K7" s="48">
        <f aca="true" t="shared" si="1" ref="K7:K30">IF(J7&gt;0,J7/I7,"")</f>
        <v>0.5</v>
      </c>
      <c r="L7" s="52">
        <v>0.32</v>
      </c>
      <c r="M7" s="94">
        <f aca="true" t="shared" si="2" ref="M7:M14">ROUND(J7*L7,0)</f>
        <v>71716</v>
      </c>
      <c r="N7" s="52">
        <v>0.32</v>
      </c>
      <c r="O7" s="94">
        <f aca="true" t="shared" si="3" ref="O7:O30">$J7*N7</f>
        <v>71715.84</v>
      </c>
      <c r="P7" s="52">
        <v>0.16</v>
      </c>
      <c r="Q7" s="94">
        <f aca="true" t="shared" si="4" ref="Q7:Q30">$J7*P7</f>
        <v>35857.92</v>
      </c>
      <c r="R7" s="44">
        <f>ROUND(J7*8/10,0)</f>
        <v>179290</v>
      </c>
      <c r="S7" s="92">
        <f t="shared" si="0"/>
        <v>44822</v>
      </c>
      <c r="T7" s="96">
        <v>0.2</v>
      </c>
    </row>
    <row r="8" spans="1:20" s="49" customFormat="1" ht="18" customHeight="1">
      <c r="A8" s="44">
        <v>3</v>
      </c>
      <c r="B8" s="50" t="s">
        <v>80</v>
      </c>
      <c r="C8" s="51">
        <v>88</v>
      </c>
      <c r="D8" s="53">
        <v>367008</v>
      </c>
      <c r="E8" s="54">
        <v>0</v>
      </c>
      <c r="F8" s="54">
        <v>17500</v>
      </c>
      <c r="G8" s="54">
        <v>13000</v>
      </c>
      <c r="H8" s="53">
        <v>73402</v>
      </c>
      <c r="I8" s="85">
        <v>470910</v>
      </c>
      <c r="J8" s="85">
        <v>235455</v>
      </c>
      <c r="K8" s="48">
        <f t="shared" si="1"/>
        <v>0.5</v>
      </c>
      <c r="L8" s="52">
        <v>0.32</v>
      </c>
      <c r="M8" s="94">
        <f t="shared" si="2"/>
        <v>75346</v>
      </c>
      <c r="N8" s="52">
        <v>0.32</v>
      </c>
      <c r="O8" s="94">
        <f t="shared" si="3"/>
        <v>75345.6</v>
      </c>
      <c r="P8" s="52">
        <v>0.16</v>
      </c>
      <c r="Q8" s="94">
        <v>37672</v>
      </c>
      <c r="R8" s="44">
        <f>ROUND(J8*8/10,0)</f>
        <v>188364</v>
      </c>
      <c r="S8" s="92">
        <f t="shared" si="0"/>
        <v>47091</v>
      </c>
      <c r="T8" s="96">
        <v>0.2</v>
      </c>
    </row>
    <row r="9" spans="1:20" s="49" customFormat="1" ht="18" customHeight="1">
      <c r="A9" s="44">
        <v>4</v>
      </c>
      <c r="B9" s="50" t="s">
        <v>73</v>
      </c>
      <c r="C9" s="51">
        <v>79</v>
      </c>
      <c r="D9" s="53">
        <v>340301</v>
      </c>
      <c r="E9" s="54">
        <v>0</v>
      </c>
      <c r="F9" s="54">
        <v>34999</v>
      </c>
      <c r="G9" s="54">
        <v>16500</v>
      </c>
      <c r="H9" s="53">
        <v>68060</v>
      </c>
      <c r="I9" s="85">
        <v>459860</v>
      </c>
      <c r="J9" s="85">
        <v>229930</v>
      </c>
      <c r="K9" s="48">
        <f t="shared" si="1"/>
        <v>0.5</v>
      </c>
      <c r="L9" s="52">
        <v>0.32</v>
      </c>
      <c r="M9" s="94">
        <f t="shared" si="2"/>
        <v>73578</v>
      </c>
      <c r="N9" s="52">
        <v>0.32</v>
      </c>
      <c r="O9" s="94">
        <f t="shared" si="3"/>
        <v>73577.6</v>
      </c>
      <c r="P9" s="52">
        <v>0.16</v>
      </c>
      <c r="Q9" s="94">
        <v>36788</v>
      </c>
      <c r="R9" s="44">
        <f>ROUND(J9*8/10,0)</f>
        <v>183944</v>
      </c>
      <c r="S9" s="92">
        <f t="shared" si="0"/>
        <v>45986</v>
      </c>
      <c r="T9" s="96">
        <v>0.2</v>
      </c>
    </row>
    <row r="10" spans="1:20" s="49" customFormat="1" ht="18" customHeight="1">
      <c r="A10" s="44">
        <v>5</v>
      </c>
      <c r="B10" s="50" t="s">
        <v>115</v>
      </c>
      <c r="C10" s="51">
        <v>36</v>
      </c>
      <c r="D10" s="53">
        <v>132398</v>
      </c>
      <c r="E10" s="54">
        <v>0</v>
      </c>
      <c r="F10" s="54">
        <v>7500</v>
      </c>
      <c r="G10" s="54">
        <v>2000</v>
      </c>
      <c r="H10" s="53">
        <v>26480</v>
      </c>
      <c r="I10" s="85">
        <v>168378</v>
      </c>
      <c r="J10" s="85">
        <v>84189</v>
      </c>
      <c r="K10" s="48">
        <f t="shared" si="1"/>
        <v>0.5</v>
      </c>
      <c r="L10" s="52">
        <v>0.32</v>
      </c>
      <c r="M10" s="94">
        <f t="shared" si="2"/>
        <v>26940</v>
      </c>
      <c r="N10" s="52">
        <v>0.32</v>
      </c>
      <c r="O10" s="94">
        <f t="shared" si="3"/>
        <v>26940.48</v>
      </c>
      <c r="P10" s="52">
        <v>0.16</v>
      </c>
      <c r="Q10" s="94">
        <v>13471</v>
      </c>
      <c r="R10" s="44">
        <v>67351</v>
      </c>
      <c r="S10" s="92">
        <f t="shared" si="0"/>
        <v>16838</v>
      </c>
      <c r="T10" s="96">
        <v>0.2</v>
      </c>
    </row>
    <row r="11" spans="1:20" s="49" customFormat="1" ht="18" customHeight="1">
      <c r="A11" s="44">
        <v>6</v>
      </c>
      <c r="B11" s="50" t="s">
        <v>75</v>
      </c>
      <c r="C11" s="51">
        <v>44</v>
      </c>
      <c r="D11" s="53">
        <v>120250</v>
      </c>
      <c r="E11" s="54">
        <v>0</v>
      </c>
      <c r="F11" s="54">
        <v>13999</v>
      </c>
      <c r="G11" s="54">
        <v>2000</v>
      </c>
      <c r="H11" s="53">
        <v>36075</v>
      </c>
      <c r="I11" s="85">
        <v>172324</v>
      </c>
      <c r="J11" s="85">
        <v>86162</v>
      </c>
      <c r="K11" s="48">
        <f t="shared" si="1"/>
        <v>0.5</v>
      </c>
      <c r="L11" s="52">
        <v>0.32</v>
      </c>
      <c r="M11" s="94">
        <f t="shared" si="2"/>
        <v>27572</v>
      </c>
      <c r="N11" s="52">
        <v>0.32</v>
      </c>
      <c r="O11" s="94">
        <f t="shared" si="3"/>
        <v>27571.84</v>
      </c>
      <c r="P11" s="52">
        <v>0.16</v>
      </c>
      <c r="Q11" s="94">
        <f t="shared" si="4"/>
        <v>13785.92</v>
      </c>
      <c r="R11" s="44">
        <f>ROUND(J11*8/10,0)</f>
        <v>68930</v>
      </c>
      <c r="S11" s="92">
        <f t="shared" si="0"/>
        <v>17232</v>
      </c>
      <c r="T11" s="96">
        <v>0.2</v>
      </c>
    </row>
    <row r="12" spans="1:20" s="49" customFormat="1" ht="18" customHeight="1">
      <c r="A12" s="44">
        <v>7</v>
      </c>
      <c r="B12" s="50" t="s">
        <v>76</v>
      </c>
      <c r="C12" s="51">
        <v>44</v>
      </c>
      <c r="D12" s="53">
        <v>270760</v>
      </c>
      <c r="E12" s="54">
        <v>0</v>
      </c>
      <c r="F12" s="54">
        <v>21500</v>
      </c>
      <c r="G12" s="54">
        <v>3000</v>
      </c>
      <c r="H12" s="53">
        <v>81228</v>
      </c>
      <c r="I12" s="85">
        <v>376488</v>
      </c>
      <c r="J12" s="85">
        <v>188244</v>
      </c>
      <c r="K12" s="48">
        <f t="shared" si="1"/>
        <v>0.5</v>
      </c>
      <c r="L12" s="52">
        <v>0.32</v>
      </c>
      <c r="M12" s="94">
        <f t="shared" si="2"/>
        <v>60238</v>
      </c>
      <c r="N12" s="52">
        <v>0.32</v>
      </c>
      <c r="O12" s="94">
        <v>60238</v>
      </c>
      <c r="P12" s="52">
        <v>0.16</v>
      </c>
      <c r="Q12" s="94">
        <f t="shared" si="4"/>
        <v>30119.04</v>
      </c>
      <c r="R12" s="44">
        <v>150595</v>
      </c>
      <c r="S12" s="92">
        <f t="shared" si="0"/>
        <v>37649</v>
      </c>
      <c r="T12" s="96">
        <v>0.2</v>
      </c>
    </row>
    <row r="13" spans="1:20" s="49" customFormat="1" ht="18" customHeight="1">
      <c r="A13" s="44">
        <v>8</v>
      </c>
      <c r="B13" s="50" t="s">
        <v>77</v>
      </c>
      <c r="C13" s="51">
        <v>15</v>
      </c>
      <c r="D13" s="53">
        <v>79493</v>
      </c>
      <c r="E13" s="54">
        <v>0</v>
      </c>
      <c r="F13" s="54">
        <v>12000</v>
      </c>
      <c r="G13" s="54">
        <v>2000</v>
      </c>
      <c r="H13" s="53">
        <v>15899</v>
      </c>
      <c r="I13" s="85">
        <v>109392</v>
      </c>
      <c r="J13" s="85">
        <v>54696</v>
      </c>
      <c r="K13" s="48">
        <f t="shared" si="1"/>
        <v>0.5</v>
      </c>
      <c r="L13" s="52">
        <v>0.32</v>
      </c>
      <c r="M13" s="94">
        <f t="shared" si="2"/>
        <v>17503</v>
      </c>
      <c r="N13" s="52">
        <v>0.32</v>
      </c>
      <c r="O13" s="94">
        <f t="shared" si="3"/>
        <v>17502.72</v>
      </c>
      <c r="P13" s="52">
        <v>0.16</v>
      </c>
      <c r="Q13" s="94">
        <v>8752</v>
      </c>
      <c r="R13" s="44">
        <v>43757</v>
      </c>
      <c r="S13" s="92">
        <f t="shared" si="0"/>
        <v>10939</v>
      </c>
      <c r="T13" s="96">
        <v>0.2</v>
      </c>
    </row>
    <row r="14" spans="1:20" s="49" customFormat="1" ht="18" customHeight="1">
      <c r="A14" s="44">
        <v>9</v>
      </c>
      <c r="B14" s="50" t="s">
        <v>78</v>
      </c>
      <c r="C14" s="51">
        <v>11</v>
      </c>
      <c r="D14" s="53">
        <v>61848</v>
      </c>
      <c r="E14" s="54">
        <v>0</v>
      </c>
      <c r="F14" s="54">
        <v>17500</v>
      </c>
      <c r="G14" s="54">
        <v>2000</v>
      </c>
      <c r="H14" s="53">
        <v>18554</v>
      </c>
      <c r="I14" s="85">
        <v>99902</v>
      </c>
      <c r="J14" s="85">
        <v>49951</v>
      </c>
      <c r="K14" s="48">
        <f t="shared" si="1"/>
        <v>0.5</v>
      </c>
      <c r="L14" s="52">
        <v>0.32</v>
      </c>
      <c r="M14" s="94">
        <f t="shared" si="2"/>
        <v>15984</v>
      </c>
      <c r="N14" s="52">
        <v>0.32</v>
      </c>
      <c r="O14" s="94">
        <v>15985</v>
      </c>
      <c r="P14" s="52">
        <v>0.16</v>
      </c>
      <c r="Q14" s="94">
        <f t="shared" si="4"/>
        <v>7992.16</v>
      </c>
      <c r="R14" s="44">
        <v>39961</v>
      </c>
      <c r="S14" s="92">
        <f t="shared" si="0"/>
        <v>9990</v>
      </c>
      <c r="T14" s="96">
        <v>0.2</v>
      </c>
    </row>
    <row r="15" spans="1:20" s="49" customFormat="1" ht="18" customHeight="1">
      <c r="A15" s="44">
        <v>10</v>
      </c>
      <c r="B15" s="50"/>
      <c r="C15" s="51"/>
      <c r="D15" s="53"/>
      <c r="E15" s="54"/>
      <c r="F15" s="54"/>
      <c r="G15" s="54"/>
      <c r="H15" s="53"/>
      <c r="I15" s="85"/>
      <c r="J15" s="85"/>
      <c r="K15" s="48">
        <f t="shared" si="1"/>
      </c>
      <c r="L15" s="52"/>
      <c r="M15" s="94">
        <f aca="true" t="shared" si="5" ref="M15:M30">J15*L15</f>
        <v>0</v>
      </c>
      <c r="N15" s="52"/>
      <c r="O15" s="94">
        <f t="shared" si="3"/>
        <v>0</v>
      </c>
      <c r="P15" s="52"/>
      <c r="Q15" s="94">
        <f t="shared" si="4"/>
        <v>0</v>
      </c>
      <c r="R15" s="44"/>
      <c r="S15" s="93"/>
      <c r="T15" s="52"/>
    </row>
    <row r="16" spans="1:20" s="49" customFormat="1" ht="18" customHeight="1">
      <c r="A16" s="44">
        <v>11</v>
      </c>
      <c r="B16" s="50"/>
      <c r="C16" s="51"/>
      <c r="D16" s="53"/>
      <c r="E16" s="54"/>
      <c r="F16" s="54"/>
      <c r="G16" s="54"/>
      <c r="H16" s="53"/>
      <c r="I16" s="85"/>
      <c r="J16" s="85"/>
      <c r="K16" s="48">
        <f t="shared" si="1"/>
      </c>
      <c r="L16" s="52"/>
      <c r="M16" s="94">
        <f t="shared" si="5"/>
        <v>0</v>
      </c>
      <c r="N16" s="52"/>
      <c r="O16" s="94">
        <f t="shared" si="3"/>
        <v>0</v>
      </c>
      <c r="P16" s="52"/>
      <c r="Q16" s="94">
        <f t="shared" si="4"/>
        <v>0</v>
      </c>
      <c r="R16" s="44"/>
      <c r="S16" s="93"/>
      <c r="T16" s="52"/>
    </row>
    <row r="17" spans="1:20" s="49" customFormat="1" ht="18" customHeight="1">
      <c r="A17" s="44">
        <v>12</v>
      </c>
      <c r="B17" s="50"/>
      <c r="C17" s="51"/>
      <c r="D17" s="53"/>
      <c r="E17" s="54"/>
      <c r="F17" s="54"/>
      <c r="G17" s="54"/>
      <c r="H17" s="53"/>
      <c r="I17" s="85"/>
      <c r="J17" s="85"/>
      <c r="K17" s="48">
        <f t="shared" si="1"/>
      </c>
      <c r="L17" s="52"/>
      <c r="M17" s="94">
        <f t="shared" si="5"/>
        <v>0</v>
      </c>
      <c r="N17" s="52"/>
      <c r="O17" s="94">
        <f t="shared" si="3"/>
        <v>0</v>
      </c>
      <c r="P17" s="52"/>
      <c r="Q17" s="94">
        <f t="shared" si="4"/>
        <v>0</v>
      </c>
      <c r="R17" s="44"/>
      <c r="S17" s="93"/>
      <c r="T17" s="52"/>
    </row>
    <row r="18" spans="1:20" s="49" customFormat="1" ht="18" customHeight="1">
      <c r="A18" s="44">
        <v>13</v>
      </c>
      <c r="B18" s="50"/>
      <c r="C18" s="51"/>
      <c r="D18" s="53"/>
      <c r="E18" s="54"/>
      <c r="F18" s="54"/>
      <c r="G18" s="54"/>
      <c r="H18" s="53"/>
      <c r="I18" s="85"/>
      <c r="J18" s="85"/>
      <c r="K18" s="48">
        <f t="shared" si="1"/>
      </c>
      <c r="L18" s="52"/>
      <c r="M18" s="94">
        <f t="shared" si="5"/>
        <v>0</v>
      </c>
      <c r="N18" s="52"/>
      <c r="O18" s="94">
        <f t="shared" si="3"/>
        <v>0</v>
      </c>
      <c r="P18" s="52"/>
      <c r="Q18" s="94">
        <f t="shared" si="4"/>
        <v>0</v>
      </c>
      <c r="R18" s="44"/>
      <c r="S18" s="93"/>
      <c r="T18" s="52"/>
    </row>
    <row r="19" spans="1:20" s="49" customFormat="1" ht="18" customHeight="1">
      <c r="A19" s="44">
        <v>14</v>
      </c>
      <c r="B19" s="50"/>
      <c r="C19" s="51"/>
      <c r="D19" s="53"/>
      <c r="E19" s="54"/>
      <c r="F19" s="54"/>
      <c r="G19" s="54"/>
      <c r="H19" s="53"/>
      <c r="I19" s="85"/>
      <c r="J19" s="85"/>
      <c r="K19" s="48">
        <f t="shared" si="1"/>
      </c>
      <c r="L19" s="52"/>
      <c r="M19" s="94">
        <f t="shared" si="5"/>
        <v>0</v>
      </c>
      <c r="N19" s="52"/>
      <c r="O19" s="94">
        <f t="shared" si="3"/>
        <v>0</v>
      </c>
      <c r="P19" s="52"/>
      <c r="Q19" s="94">
        <f t="shared" si="4"/>
        <v>0</v>
      </c>
      <c r="R19" s="44"/>
      <c r="S19" s="93"/>
      <c r="T19" s="52"/>
    </row>
    <row r="20" spans="1:20" s="49" customFormat="1" ht="18" customHeight="1">
      <c r="A20" s="44">
        <v>15</v>
      </c>
      <c r="B20" s="50"/>
      <c r="C20" s="51"/>
      <c r="D20" s="53"/>
      <c r="E20" s="54"/>
      <c r="F20" s="54"/>
      <c r="G20" s="54"/>
      <c r="H20" s="53"/>
      <c r="I20" s="85"/>
      <c r="J20" s="85"/>
      <c r="K20" s="48">
        <f t="shared" si="1"/>
      </c>
      <c r="L20" s="52"/>
      <c r="M20" s="94">
        <f t="shared" si="5"/>
        <v>0</v>
      </c>
      <c r="N20" s="52"/>
      <c r="O20" s="94">
        <f t="shared" si="3"/>
        <v>0</v>
      </c>
      <c r="P20" s="52"/>
      <c r="Q20" s="94">
        <f t="shared" si="4"/>
        <v>0</v>
      </c>
      <c r="R20" s="44"/>
      <c r="S20" s="93"/>
      <c r="T20" s="52"/>
    </row>
    <row r="21" spans="1:20" s="49" customFormat="1" ht="18" customHeight="1">
      <c r="A21" s="44">
        <v>16</v>
      </c>
      <c r="B21" s="50"/>
      <c r="C21" s="51"/>
      <c r="D21" s="53"/>
      <c r="E21" s="54"/>
      <c r="F21" s="54"/>
      <c r="G21" s="54"/>
      <c r="H21" s="53"/>
      <c r="I21" s="85"/>
      <c r="J21" s="85"/>
      <c r="K21" s="48">
        <f t="shared" si="1"/>
      </c>
      <c r="L21" s="52"/>
      <c r="M21" s="94">
        <f t="shared" si="5"/>
        <v>0</v>
      </c>
      <c r="N21" s="52"/>
      <c r="O21" s="94">
        <f t="shared" si="3"/>
        <v>0</v>
      </c>
      <c r="P21" s="52"/>
      <c r="Q21" s="94">
        <f t="shared" si="4"/>
        <v>0</v>
      </c>
      <c r="R21" s="44"/>
      <c r="S21" s="93"/>
      <c r="T21" s="52"/>
    </row>
    <row r="22" spans="1:20" s="49" customFormat="1" ht="18" customHeight="1">
      <c r="A22" s="44">
        <v>17</v>
      </c>
      <c r="B22" s="50"/>
      <c r="C22" s="51"/>
      <c r="D22" s="53"/>
      <c r="E22" s="54"/>
      <c r="F22" s="54"/>
      <c r="G22" s="54"/>
      <c r="H22" s="53"/>
      <c r="I22" s="85"/>
      <c r="J22" s="85"/>
      <c r="K22" s="48">
        <f t="shared" si="1"/>
      </c>
      <c r="L22" s="52"/>
      <c r="M22" s="94">
        <f t="shared" si="5"/>
        <v>0</v>
      </c>
      <c r="N22" s="52"/>
      <c r="O22" s="94">
        <f t="shared" si="3"/>
        <v>0</v>
      </c>
      <c r="P22" s="52"/>
      <c r="Q22" s="94">
        <f t="shared" si="4"/>
        <v>0</v>
      </c>
      <c r="R22" s="44"/>
      <c r="S22" s="93"/>
      <c r="T22" s="52"/>
    </row>
    <row r="23" spans="1:20" s="49" customFormat="1" ht="18" customHeight="1">
      <c r="A23" s="44">
        <v>18</v>
      </c>
      <c r="B23" s="50"/>
      <c r="C23" s="51"/>
      <c r="D23" s="53"/>
      <c r="E23" s="54"/>
      <c r="F23" s="54"/>
      <c r="G23" s="54"/>
      <c r="H23" s="53"/>
      <c r="I23" s="85"/>
      <c r="J23" s="85"/>
      <c r="K23" s="48">
        <f t="shared" si="1"/>
      </c>
      <c r="L23" s="52"/>
      <c r="M23" s="94">
        <f t="shared" si="5"/>
        <v>0</v>
      </c>
      <c r="N23" s="52"/>
      <c r="O23" s="94">
        <f t="shared" si="3"/>
        <v>0</v>
      </c>
      <c r="P23" s="52"/>
      <c r="Q23" s="94">
        <f t="shared" si="4"/>
        <v>0</v>
      </c>
      <c r="R23" s="44"/>
      <c r="S23" s="93"/>
      <c r="T23" s="52"/>
    </row>
    <row r="24" spans="1:20" s="49" customFormat="1" ht="18" customHeight="1">
      <c r="A24" s="44">
        <v>19</v>
      </c>
      <c r="B24" s="50"/>
      <c r="C24" s="51"/>
      <c r="D24" s="53"/>
      <c r="E24" s="54"/>
      <c r="F24" s="54"/>
      <c r="G24" s="54"/>
      <c r="H24" s="53"/>
      <c r="I24" s="85"/>
      <c r="J24" s="85"/>
      <c r="K24" s="48">
        <f t="shared" si="1"/>
      </c>
      <c r="L24" s="52"/>
      <c r="M24" s="94">
        <f t="shared" si="5"/>
        <v>0</v>
      </c>
      <c r="N24" s="52"/>
      <c r="O24" s="94">
        <f t="shared" si="3"/>
        <v>0</v>
      </c>
      <c r="P24" s="52"/>
      <c r="Q24" s="94">
        <f t="shared" si="4"/>
        <v>0</v>
      </c>
      <c r="R24" s="44"/>
      <c r="S24" s="93"/>
      <c r="T24" s="52"/>
    </row>
    <row r="25" spans="1:20" s="49" customFormat="1" ht="18" customHeight="1">
      <c r="A25" s="44">
        <v>20</v>
      </c>
      <c r="B25" s="50"/>
      <c r="C25" s="51"/>
      <c r="D25" s="53"/>
      <c r="E25" s="54"/>
      <c r="F25" s="54"/>
      <c r="G25" s="54"/>
      <c r="H25" s="53"/>
      <c r="I25" s="85"/>
      <c r="J25" s="85"/>
      <c r="K25" s="48">
        <f t="shared" si="1"/>
      </c>
      <c r="L25" s="52"/>
      <c r="M25" s="94">
        <f t="shared" si="5"/>
        <v>0</v>
      </c>
      <c r="N25" s="52"/>
      <c r="O25" s="94">
        <f t="shared" si="3"/>
        <v>0</v>
      </c>
      <c r="P25" s="52"/>
      <c r="Q25" s="94">
        <f t="shared" si="4"/>
        <v>0</v>
      </c>
      <c r="R25" s="44"/>
      <c r="S25" s="93"/>
      <c r="T25" s="52"/>
    </row>
    <row r="26" spans="1:20" s="49" customFormat="1" ht="18" customHeight="1">
      <c r="A26" s="44">
        <v>21</v>
      </c>
      <c r="B26" s="50"/>
      <c r="C26" s="51"/>
      <c r="D26" s="53"/>
      <c r="E26" s="54"/>
      <c r="F26" s="54"/>
      <c r="G26" s="54"/>
      <c r="H26" s="53"/>
      <c r="I26" s="85"/>
      <c r="J26" s="85"/>
      <c r="K26" s="48">
        <f t="shared" si="1"/>
      </c>
      <c r="L26" s="52"/>
      <c r="M26" s="94">
        <f t="shared" si="5"/>
        <v>0</v>
      </c>
      <c r="N26" s="52"/>
      <c r="O26" s="94">
        <f t="shared" si="3"/>
        <v>0</v>
      </c>
      <c r="P26" s="52"/>
      <c r="Q26" s="94">
        <f t="shared" si="4"/>
        <v>0</v>
      </c>
      <c r="R26" s="44"/>
      <c r="S26" s="93"/>
      <c r="T26" s="52"/>
    </row>
    <row r="27" spans="1:20" s="49" customFormat="1" ht="18" customHeight="1">
      <c r="A27" s="44">
        <v>22</v>
      </c>
      <c r="B27" s="50"/>
      <c r="C27" s="51"/>
      <c r="D27" s="53"/>
      <c r="E27" s="54"/>
      <c r="F27" s="54"/>
      <c r="G27" s="54"/>
      <c r="H27" s="53"/>
      <c r="I27" s="85"/>
      <c r="J27" s="85"/>
      <c r="K27" s="48">
        <f t="shared" si="1"/>
      </c>
      <c r="L27" s="52"/>
      <c r="M27" s="94">
        <f t="shared" si="5"/>
        <v>0</v>
      </c>
      <c r="N27" s="52"/>
      <c r="O27" s="94">
        <f t="shared" si="3"/>
        <v>0</v>
      </c>
      <c r="P27" s="52"/>
      <c r="Q27" s="94">
        <f t="shared" si="4"/>
        <v>0</v>
      </c>
      <c r="R27" s="44"/>
      <c r="S27" s="93"/>
      <c r="T27" s="52"/>
    </row>
    <row r="28" spans="1:20" s="49" customFormat="1" ht="18" customHeight="1">
      <c r="A28" s="44">
        <v>23</v>
      </c>
      <c r="B28" s="50"/>
      <c r="C28" s="51"/>
      <c r="D28" s="53"/>
      <c r="E28" s="54"/>
      <c r="F28" s="54"/>
      <c r="G28" s="54"/>
      <c r="H28" s="53"/>
      <c r="I28" s="85"/>
      <c r="J28" s="85"/>
      <c r="K28" s="48">
        <f t="shared" si="1"/>
      </c>
      <c r="L28" s="52"/>
      <c r="M28" s="94">
        <f t="shared" si="5"/>
        <v>0</v>
      </c>
      <c r="N28" s="52"/>
      <c r="O28" s="94">
        <f t="shared" si="3"/>
        <v>0</v>
      </c>
      <c r="P28" s="52"/>
      <c r="Q28" s="94">
        <f t="shared" si="4"/>
        <v>0</v>
      </c>
      <c r="R28" s="44"/>
      <c r="S28" s="93"/>
      <c r="T28" s="52"/>
    </row>
    <row r="29" spans="1:20" s="49" customFormat="1" ht="18" customHeight="1">
      <c r="A29" s="44">
        <v>24</v>
      </c>
      <c r="B29" s="50"/>
      <c r="C29" s="51"/>
      <c r="D29" s="53"/>
      <c r="E29" s="54"/>
      <c r="F29" s="54"/>
      <c r="G29" s="54"/>
      <c r="H29" s="53"/>
      <c r="I29" s="85"/>
      <c r="J29" s="85"/>
      <c r="K29" s="48">
        <f t="shared" si="1"/>
      </c>
      <c r="L29" s="52"/>
      <c r="M29" s="94">
        <f t="shared" si="5"/>
        <v>0</v>
      </c>
      <c r="N29" s="52"/>
      <c r="O29" s="94">
        <f t="shared" si="3"/>
        <v>0</v>
      </c>
      <c r="P29" s="52"/>
      <c r="Q29" s="94">
        <f t="shared" si="4"/>
        <v>0</v>
      </c>
      <c r="R29" s="44"/>
      <c r="S29" s="93"/>
      <c r="T29" s="52"/>
    </row>
    <row r="30" spans="1:20" s="49" customFormat="1" ht="18" customHeight="1">
      <c r="A30" s="44">
        <v>25</v>
      </c>
      <c r="B30" s="50"/>
      <c r="C30" s="51"/>
      <c r="D30" s="53"/>
      <c r="E30" s="54"/>
      <c r="F30" s="54"/>
      <c r="G30" s="54"/>
      <c r="H30" s="53"/>
      <c r="I30" s="85"/>
      <c r="J30" s="85"/>
      <c r="K30" s="48">
        <f t="shared" si="1"/>
      </c>
      <c r="L30" s="52"/>
      <c r="M30" s="94">
        <f t="shared" si="5"/>
        <v>0</v>
      </c>
      <c r="N30" s="52"/>
      <c r="O30" s="94">
        <f t="shared" si="3"/>
        <v>0</v>
      </c>
      <c r="P30" s="52"/>
      <c r="Q30" s="94">
        <f t="shared" si="4"/>
        <v>0</v>
      </c>
      <c r="R30" s="44"/>
      <c r="S30" s="93"/>
      <c r="T30" s="52"/>
    </row>
    <row r="31" spans="2:20" s="49" customFormat="1" ht="18" customHeight="1">
      <c r="B31" s="45" t="s">
        <v>38</v>
      </c>
      <c r="C31" s="46">
        <f>SUM(C6:C30)</f>
        <v>506</v>
      </c>
      <c r="D31" s="47">
        <f aca="true" t="shared" si="6" ref="D31:J31">SUM(D6:D30)</f>
        <v>2297162</v>
      </c>
      <c r="E31" s="47">
        <f t="shared" si="6"/>
        <v>14630</v>
      </c>
      <c r="F31" s="47">
        <f t="shared" si="6"/>
        <v>228479</v>
      </c>
      <c r="G31" s="47">
        <f t="shared" si="6"/>
        <v>62500</v>
      </c>
      <c r="H31" s="47">
        <f t="shared" si="6"/>
        <v>597229</v>
      </c>
      <c r="I31" s="84">
        <f t="shared" si="6"/>
        <v>3200000</v>
      </c>
      <c r="J31" s="84">
        <f t="shared" si="6"/>
        <v>1600000</v>
      </c>
      <c r="K31" s="44"/>
      <c r="L31" s="44"/>
      <c r="M31" s="95">
        <f>SUM(M6:M30)</f>
        <v>512000</v>
      </c>
      <c r="N31" s="44"/>
      <c r="O31" s="95">
        <f>SUM(O6:O30)</f>
        <v>512000.0800000001</v>
      </c>
      <c r="P31" s="44"/>
      <c r="Q31" s="95">
        <f>SUM(Q6:Q30)</f>
        <v>256000.04</v>
      </c>
      <c r="R31" s="44">
        <f>SUM(R6:R30)</f>
        <v>1280000</v>
      </c>
      <c r="S31" s="93">
        <f>SUM(S6:S30)</f>
        <v>320000</v>
      </c>
      <c r="T31" s="44"/>
    </row>
    <row r="32" spans="2:18" ht="12.75">
      <c r="B32" s="4"/>
      <c r="C32" s="4"/>
      <c r="D32" s="4"/>
      <c r="E32" s="4"/>
      <c r="F32" s="4"/>
      <c r="G32" s="4"/>
      <c r="R32" s="3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4:6" ht="12.75">
      <c r="D40" s="4"/>
      <c r="F40" s="4"/>
    </row>
    <row r="41" ht="12.75">
      <c r="F41" s="4"/>
    </row>
    <row r="42" ht="12.75">
      <c r="F42" s="4"/>
    </row>
  </sheetData>
  <mergeCells count="1">
    <mergeCell ref="A1:Q1"/>
  </mergeCells>
  <printOptions/>
  <pageMargins left="0.31496062992125984" right="0.31496062992125984" top="0.5905511811023623" bottom="0.5905511811023623" header="0.5118110236220472" footer="0.3937007874015748"/>
  <pageSetup fitToHeight="1" fitToWidth="1" horizontalDpi="600" verticalDpi="600" orientation="landscape" paperSize="9" scale="81" r:id="rId1"/>
  <headerFooter alignWithMargins="0">
    <oddFooter>&amp;C&amp;Z&amp;F&amp;R&amp;D</oddFooter>
  </headerFooter>
  <ignoredErrors>
    <ignoredError sqref="K6:K7 K8:K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I42"/>
  <sheetViews>
    <sheetView showZeros="0" workbookViewId="0" topLeftCell="A1">
      <selection activeCell="E27" sqref="E27"/>
    </sheetView>
  </sheetViews>
  <sheetFormatPr defaultColWidth="9.140625" defaultRowHeight="12.75"/>
  <cols>
    <col min="1" max="1" width="5.00390625" style="1" customWidth="1"/>
    <col min="2" max="2" width="24.140625" style="1" customWidth="1"/>
    <col min="3" max="3" width="11.421875" style="1" customWidth="1"/>
    <col min="4" max="4" width="16.140625" style="1" customWidth="1"/>
    <col min="5" max="5" width="16.00390625" style="1" customWidth="1"/>
    <col min="6" max="6" width="15.7109375" style="1" customWidth="1"/>
    <col min="7" max="7" width="17.28125" style="1" customWidth="1"/>
    <col min="8" max="8" width="36.28125" style="1" customWidth="1"/>
    <col min="9" max="9" width="11.7109375" style="1" customWidth="1"/>
    <col min="10" max="10" width="11.8515625" style="1" customWidth="1"/>
    <col min="11" max="16384" width="9.140625" style="1" customWidth="1"/>
  </cols>
  <sheetData>
    <row r="1" spans="1:10" ht="18">
      <c r="A1" s="98" t="s">
        <v>61</v>
      </c>
      <c r="B1" s="98"/>
      <c r="C1" s="98"/>
      <c r="D1" s="98"/>
      <c r="E1" s="98"/>
      <c r="F1" s="98"/>
      <c r="G1" s="98"/>
      <c r="H1" s="98"/>
      <c r="I1" s="42"/>
      <c r="J1" s="42"/>
    </row>
    <row r="3" spans="3:6" s="2" customFormat="1" ht="12.75">
      <c r="C3" s="2" t="s">
        <v>70</v>
      </c>
      <c r="F3" s="2" t="s">
        <v>81</v>
      </c>
    </row>
    <row r="5" spans="1:35" s="24" customFormat="1" ht="71.25" customHeight="1">
      <c r="A5" s="20" t="s">
        <v>28</v>
      </c>
      <c r="B5" s="21" t="s">
        <v>5</v>
      </c>
      <c r="C5" s="21" t="s">
        <v>40</v>
      </c>
      <c r="D5" s="22" t="s">
        <v>0</v>
      </c>
      <c r="E5" s="22" t="s">
        <v>46</v>
      </c>
      <c r="F5" s="22" t="s">
        <v>47</v>
      </c>
      <c r="G5" s="22" t="s">
        <v>54</v>
      </c>
      <c r="H5" s="22" t="s">
        <v>55</v>
      </c>
      <c r="I5" s="37"/>
      <c r="J5" s="37"/>
      <c r="K5" s="3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11" s="65" customFormat="1" ht="25.5" customHeight="1">
      <c r="A6" s="56">
        <v>1</v>
      </c>
      <c r="B6" s="57" t="s">
        <v>71</v>
      </c>
      <c r="C6" s="58" t="s">
        <v>79</v>
      </c>
      <c r="D6" s="59">
        <v>447261</v>
      </c>
      <c r="E6" s="60">
        <v>447261</v>
      </c>
      <c r="F6" s="60"/>
      <c r="G6" s="60"/>
      <c r="H6" s="61"/>
      <c r="I6" s="62"/>
      <c r="J6" s="63"/>
      <c r="K6" s="64"/>
    </row>
    <row r="7" spans="1:11" s="65" customFormat="1" ht="25.5" customHeight="1">
      <c r="A7" s="56">
        <v>2</v>
      </c>
      <c r="B7" s="57" t="s">
        <v>72</v>
      </c>
      <c r="C7" s="58" t="s">
        <v>79</v>
      </c>
      <c r="D7" s="59">
        <v>224112</v>
      </c>
      <c r="E7" s="60">
        <v>224112</v>
      </c>
      <c r="F7" s="60">
        <v>0</v>
      </c>
      <c r="G7" s="60"/>
      <c r="H7" s="61"/>
      <c r="I7" s="62"/>
      <c r="J7" s="63"/>
      <c r="K7" s="64"/>
    </row>
    <row r="8" spans="1:11" s="65" customFormat="1" ht="25.5" customHeight="1">
      <c r="A8" s="56">
        <v>3</v>
      </c>
      <c r="B8" s="57" t="s">
        <v>80</v>
      </c>
      <c r="C8" s="58" t="s">
        <v>79</v>
      </c>
      <c r="D8" s="59">
        <v>235455</v>
      </c>
      <c r="E8" s="60">
        <v>235455</v>
      </c>
      <c r="F8" s="60">
        <v>0</v>
      </c>
      <c r="G8" s="60"/>
      <c r="H8" s="61"/>
      <c r="I8" s="62"/>
      <c r="J8" s="63"/>
      <c r="K8" s="64"/>
    </row>
    <row r="9" spans="1:11" s="65" customFormat="1" ht="25.5" customHeight="1">
      <c r="A9" s="56">
        <v>4</v>
      </c>
      <c r="B9" s="57" t="s">
        <v>73</v>
      </c>
      <c r="C9" s="58" t="s">
        <v>79</v>
      </c>
      <c r="D9" s="59">
        <v>229930</v>
      </c>
      <c r="E9" s="60">
        <v>229930</v>
      </c>
      <c r="F9" s="60">
        <v>0</v>
      </c>
      <c r="G9" s="60"/>
      <c r="H9" s="61"/>
      <c r="I9" s="62"/>
      <c r="J9" s="63"/>
      <c r="K9" s="64"/>
    </row>
    <row r="10" spans="1:11" s="65" customFormat="1" ht="25.5" customHeight="1">
      <c r="A10" s="56">
        <v>5</v>
      </c>
      <c r="B10" s="57" t="s">
        <v>74</v>
      </c>
      <c r="C10" s="58" t="s">
        <v>79</v>
      </c>
      <c r="D10" s="59">
        <v>84189</v>
      </c>
      <c r="E10" s="60">
        <v>84189</v>
      </c>
      <c r="F10" s="60">
        <v>0</v>
      </c>
      <c r="G10" s="60"/>
      <c r="H10" s="61"/>
      <c r="I10" s="62"/>
      <c r="J10" s="63"/>
      <c r="K10" s="64"/>
    </row>
    <row r="11" spans="1:11" s="65" customFormat="1" ht="25.5" customHeight="1">
      <c r="A11" s="56">
        <v>6</v>
      </c>
      <c r="B11" s="57" t="s">
        <v>75</v>
      </c>
      <c r="C11" s="58" t="s">
        <v>79</v>
      </c>
      <c r="D11" s="59">
        <v>86162</v>
      </c>
      <c r="E11" s="60">
        <v>86162</v>
      </c>
      <c r="F11" s="60">
        <v>0</v>
      </c>
      <c r="G11" s="60"/>
      <c r="H11" s="61"/>
      <c r="I11" s="62"/>
      <c r="J11" s="63"/>
      <c r="K11" s="64"/>
    </row>
    <row r="12" spans="1:11" s="65" customFormat="1" ht="25.5" customHeight="1">
      <c r="A12" s="56">
        <v>7</v>
      </c>
      <c r="B12" s="57" t="s">
        <v>76</v>
      </c>
      <c r="C12" s="58" t="s">
        <v>79</v>
      </c>
      <c r="D12" s="59">
        <v>188244</v>
      </c>
      <c r="E12" s="60">
        <v>188244</v>
      </c>
      <c r="F12" s="60">
        <v>0</v>
      </c>
      <c r="G12" s="60"/>
      <c r="H12" s="61"/>
      <c r="I12" s="62"/>
      <c r="J12" s="63"/>
      <c r="K12" s="64"/>
    </row>
    <row r="13" spans="1:11" s="65" customFormat="1" ht="25.5" customHeight="1">
      <c r="A13" s="56">
        <v>8</v>
      </c>
      <c r="B13" s="57" t="s">
        <v>77</v>
      </c>
      <c r="C13" s="58" t="s">
        <v>79</v>
      </c>
      <c r="D13" s="59">
        <v>54696</v>
      </c>
      <c r="E13" s="60">
        <v>54696</v>
      </c>
      <c r="F13" s="60">
        <v>0</v>
      </c>
      <c r="G13" s="60"/>
      <c r="H13" s="61"/>
      <c r="I13" s="62"/>
      <c r="J13" s="63"/>
      <c r="K13" s="64"/>
    </row>
    <row r="14" spans="1:11" s="65" customFormat="1" ht="25.5" customHeight="1">
      <c r="A14" s="56">
        <v>9</v>
      </c>
      <c r="B14" s="57" t="s">
        <v>78</v>
      </c>
      <c r="C14" s="58" t="s">
        <v>79</v>
      </c>
      <c r="D14" s="59">
        <v>49951</v>
      </c>
      <c r="E14" s="60">
        <v>49951</v>
      </c>
      <c r="F14" s="60">
        <v>0</v>
      </c>
      <c r="G14" s="60"/>
      <c r="H14" s="61"/>
      <c r="I14" s="62"/>
      <c r="J14" s="63"/>
      <c r="K14" s="64"/>
    </row>
    <row r="15" spans="1:11" s="65" customFormat="1" ht="25.5" customHeight="1">
      <c r="A15" s="56">
        <v>10</v>
      </c>
      <c r="B15" s="57"/>
      <c r="C15" s="58"/>
      <c r="D15" s="59"/>
      <c r="E15" s="60">
        <v>0</v>
      </c>
      <c r="F15" s="60">
        <v>0</v>
      </c>
      <c r="G15" s="60"/>
      <c r="H15" s="61"/>
      <c r="I15" s="62"/>
      <c r="J15" s="63"/>
      <c r="K15" s="64"/>
    </row>
    <row r="16" spans="1:11" s="65" customFormat="1" ht="25.5" customHeight="1">
      <c r="A16" s="56">
        <v>11</v>
      </c>
      <c r="B16" s="57"/>
      <c r="C16" s="58"/>
      <c r="D16" s="59"/>
      <c r="E16" s="60">
        <v>0</v>
      </c>
      <c r="F16" s="60">
        <v>0</v>
      </c>
      <c r="G16" s="60"/>
      <c r="H16" s="61"/>
      <c r="I16" s="62"/>
      <c r="J16" s="63"/>
      <c r="K16" s="64"/>
    </row>
    <row r="17" spans="1:11" s="65" customFormat="1" ht="25.5" customHeight="1">
      <c r="A17" s="56">
        <v>12</v>
      </c>
      <c r="B17" s="57"/>
      <c r="C17" s="58"/>
      <c r="D17" s="59"/>
      <c r="E17" s="60">
        <v>0</v>
      </c>
      <c r="F17" s="60">
        <v>0</v>
      </c>
      <c r="G17" s="60"/>
      <c r="H17" s="61"/>
      <c r="I17" s="62"/>
      <c r="J17" s="63"/>
      <c r="K17" s="64"/>
    </row>
    <row r="18" spans="1:11" s="65" customFormat="1" ht="25.5" customHeight="1">
      <c r="A18" s="56">
        <v>13</v>
      </c>
      <c r="B18" s="57"/>
      <c r="C18" s="58"/>
      <c r="D18" s="59"/>
      <c r="E18" s="60">
        <v>0</v>
      </c>
      <c r="F18" s="60">
        <v>0</v>
      </c>
      <c r="G18" s="60"/>
      <c r="H18" s="61"/>
      <c r="I18" s="62"/>
      <c r="J18" s="63"/>
      <c r="K18" s="64"/>
    </row>
    <row r="19" spans="1:11" s="65" customFormat="1" ht="25.5" customHeight="1">
      <c r="A19" s="56">
        <v>14</v>
      </c>
      <c r="B19" s="57"/>
      <c r="C19" s="58"/>
      <c r="D19" s="59"/>
      <c r="E19" s="60">
        <v>0</v>
      </c>
      <c r="F19" s="60">
        <v>0</v>
      </c>
      <c r="G19" s="60"/>
      <c r="H19" s="61"/>
      <c r="I19" s="62"/>
      <c r="J19" s="63"/>
      <c r="K19" s="64"/>
    </row>
    <row r="20" spans="1:11" s="65" customFormat="1" ht="25.5" customHeight="1">
      <c r="A20" s="56">
        <v>15</v>
      </c>
      <c r="B20" s="57"/>
      <c r="C20" s="58"/>
      <c r="D20" s="59"/>
      <c r="E20" s="60">
        <v>0</v>
      </c>
      <c r="F20" s="60">
        <v>0</v>
      </c>
      <c r="G20" s="60"/>
      <c r="H20" s="61"/>
      <c r="I20" s="62"/>
      <c r="J20" s="63"/>
      <c r="K20" s="64"/>
    </row>
    <row r="21" spans="1:11" s="65" customFormat="1" ht="25.5" customHeight="1">
      <c r="A21" s="56">
        <v>16</v>
      </c>
      <c r="B21" s="57"/>
      <c r="C21" s="58"/>
      <c r="D21" s="59"/>
      <c r="E21" s="60"/>
      <c r="F21" s="60"/>
      <c r="G21" s="60"/>
      <c r="H21" s="61"/>
      <c r="I21" s="62"/>
      <c r="J21" s="63"/>
      <c r="K21" s="64"/>
    </row>
    <row r="22" spans="1:11" s="65" customFormat="1" ht="25.5" customHeight="1">
      <c r="A22" s="56">
        <v>17</v>
      </c>
      <c r="B22" s="57"/>
      <c r="C22" s="58"/>
      <c r="D22" s="59"/>
      <c r="E22" s="60">
        <v>0</v>
      </c>
      <c r="F22" s="60">
        <v>0</v>
      </c>
      <c r="G22" s="60"/>
      <c r="H22" s="61"/>
      <c r="I22" s="62"/>
      <c r="J22" s="63"/>
      <c r="K22" s="64"/>
    </row>
    <row r="23" spans="1:11" s="65" customFormat="1" ht="25.5" customHeight="1">
      <c r="A23" s="56">
        <v>18</v>
      </c>
      <c r="B23" s="57"/>
      <c r="C23" s="58"/>
      <c r="D23" s="59"/>
      <c r="E23" s="60">
        <v>0</v>
      </c>
      <c r="F23" s="60">
        <v>0</v>
      </c>
      <c r="G23" s="60"/>
      <c r="H23" s="61"/>
      <c r="I23" s="62"/>
      <c r="J23" s="63"/>
      <c r="K23" s="64"/>
    </row>
    <row r="24" spans="1:11" s="65" customFormat="1" ht="25.5" customHeight="1">
      <c r="A24" s="56">
        <v>19</v>
      </c>
      <c r="B24" s="57"/>
      <c r="C24" s="58"/>
      <c r="D24" s="59"/>
      <c r="E24" s="60">
        <v>0</v>
      </c>
      <c r="F24" s="60">
        <v>0</v>
      </c>
      <c r="G24" s="60"/>
      <c r="H24" s="61"/>
      <c r="I24" s="62"/>
      <c r="J24" s="63"/>
      <c r="K24" s="64"/>
    </row>
    <row r="25" spans="1:11" s="65" customFormat="1" ht="25.5" customHeight="1">
      <c r="A25" s="56">
        <v>20</v>
      </c>
      <c r="B25" s="57"/>
      <c r="C25" s="58"/>
      <c r="D25" s="59"/>
      <c r="E25" s="60">
        <v>0</v>
      </c>
      <c r="F25" s="60">
        <v>0</v>
      </c>
      <c r="G25" s="60"/>
      <c r="H25" s="61"/>
      <c r="I25" s="62"/>
      <c r="J25" s="63"/>
      <c r="K25" s="64"/>
    </row>
    <row r="26" spans="1:11" s="65" customFormat="1" ht="25.5" customHeight="1">
      <c r="A26" s="56">
        <v>21</v>
      </c>
      <c r="B26" s="57"/>
      <c r="C26" s="58"/>
      <c r="D26" s="59"/>
      <c r="E26" s="60"/>
      <c r="F26" s="60"/>
      <c r="G26" s="60"/>
      <c r="H26" s="61"/>
      <c r="I26" s="62"/>
      <c r="J26" s="63"/>
      <c r="K26" s="64"/>
    </row>
    <row r="27" spans="1:11" s="65" customFormat="1" ht="25.5" customHeight="1">
      <c r="A27" s="56">
        <v>22</v>
      </c>
      <c r="B27" s="57"/>
      <c r="C27" s="58"/>
      <c r="D27" s="59"/>
      <c r="E27" s="60"/>
      <c r="F27" s="60"/>
      <c r="G27" s="60"/>
      <c r="H27" s="61"/>
      <c r="I27" s="62"/>
      <c r="J27" s="63"/>
      <c r="K27" s="64"/>
    </row>
    <row r="28" spans="1:11" s="65" customFormat="1" ht="25.5" customHeight="1">
      <c r="A28" s="56">
        <v>23</v>
      </c>
      <c r="B28" s="57"/>
      <c r="C28" s="58"/>
      <c r="D28" s="59"/>
      <c r="E28" s="60">
        <v>0</v>
      </c>
      <c r="F28" s="60">
        <v>0</v>
      </c>
      <c r="G28" s="60"/>
      <c r="H28" s="61"/>
      <c r="I28" s="62"/>
      <c r="J28" s="63"/>
      <c r="K28" s="64"/>
    </row>
    <row r="29" spans="1:11" s="65" customFormat="1" ht="25.5" customHeight="1">
      <c r="A29" s="56">
        <v>24</v>
      </c>
      <c r="B29" s="57"/>
      <c r="C29" s="58"/>
      <c r="D29" s="59"/>
      <c r="E29" s="60">
        <v>0</v>
      </c>
      <c r="F29" s="60">
        <v>0</v>
      </c>
      <c r="G29" s="60"/>
      <c r="H29" s="61"/>
      <c r="I29" s="62"/>
      <c r="J29" s="63"/>
      <c r="K29" s="64"/>
    </row>
    <row r="30" spans="1:11" s="65" customFormat="1" ht="25.5" customHeight="1">
      <c r="A30" s="56">
        <v>25</v>
      </c>
      <c r="B30" s="57"/>
      <c r="C30" s="58"/>
      <c r="D30" s="59"/>
      <c r="E30" s="60">
        <v>0</v>
      </c>
      <c r="F30" s="60">
        <v>0</v>
      </c>
      <c r="G30" s="60"/>
      <c r="H30" s="61"/>
      <c r="I30" s="62"/>
      <c r="J30" s="63"/>
      <c r="K30" s="64"/>
    </row>
    <row r="31" spans="2:11" s="65" customFormat="1" ht="25.5" customHeight="1">
      <c r="B31" s="67" t="s">
        <v>38</v>
      </c>
      <c r="C31" s="69">
        <f>SUM(C6:C30)</f>
        <v>0</v>
      </c>
      <c r="D31" s="61">
        <f>SUM(D6:D30)</f>
        <v>1600000</v>
      </c>
      <c r="E31" s="61">
        <f>SUM(E6:E30)</f>
        <v>1600000</v>
      </c>
      <c r="F31" s="61">
        <f>SUM(F6:F30)</f>
        <v>0</v>
      </c>
      <c r="G31" s="70"/>
      <c r="H31" s="71"/>
      <c r="I31" s="62"/>
      <c r="J31" s="62"/>
      <c r="K31" s="68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4:6" ht="12.75">
      <c r="D40" s="4"/>
      <c r="F40" s="4"/>
    </row>
    <row r="41" ht="12.75">
      <c r="F41" s="4"/>
    </row>
    <row r="42" ht="12.75">
      <c r="F42" s="4"/>
    </row>
  </sheetData>
  <mergeCells count="1">
    <mergeCell ref="A1:H1"/>
  </mergeCells>
  <conditionalFormatting sqref="F31">
    <cfRule type="cellIs" priority="1" dxfId="0" operator="greaterThan" stopIfTrue="1">
      <formula>$E$31</formula>
    </cfRule>
  </conditionalFormatting>
  <conditionalFormatting sqref="E31">
    <cfRule type="cellIs" priority="2" dxfId="0" operator="lessThan" stopIfTrue="1">
      <formula>$F$31</formula>
    </cfRule>
  </conditionalFormatting>
  <printOptions/>
  <pageMargins left="0.31496062992125984" right="0.31496062992125984" top="0.5905511811023623" bottom="0.5905511811023623" header="0.5118110236220472" footer="0.3937007874015748"/>
  <pageSetup fitToHeight="2" fitToWidth="1" horizontalDpi="600" verticalDpi="600" orientation="landscape" paperSize="9" scale="97" r:id="rId1"/>
  <headerFooter alignWithMargins="0">
    <oddFooter>&amp;C&amp;Z&amp;F&amp;R&amp;D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G62"/>
  <sheetViews>
    <sheetView showZeros="0" workbookViewId="0" topLeftCell="A1">
      <selection activeCell="E7" sqref="E7"/>
    </sheetView>
  </sheetViews>
  <sheetFormatPr defaultColWidth="9.140625" defaultRowHeight="12.75"/>
  <cols>
    <col min="1" max="1" width="5.00390625" style="1" customWidth="1"/>
    <col min="2" max="2" width="24.140625" style="1" customWidth="1"/>
    <col min="3" max="3" width="11.421875" style="1" customWidth="1"/>
    <col min="4" max="4" width="16.140625" style="1" customWidth="1"/>
    <col min="5" max="5" width="16.00390625" style="1" customWidth="1"/>
    <col min="6" max="6" width="40.7109375" style="1" customWidth="1"/>
    <col min="7" max="7" width="17.28125" style="1" customWidth="1"/>
    <col min="8" max="8" width="36.28125" style="1" customWidth="1"/>
    <col min="9" max="9" width="11.7109375" style="1" customWidth="1"/>
    <col min="10" max="10" width="11.8515625" style="1" customWidth="1"/>
    <col min="11" max="16384" width="9.140625" style="1" customWidth="1"/>
  </cols>
  <sheetData>
    <row r="1" spans="1:10" ht="18">
      <c r="A1" s="98" t="s">
        <v>57</v>
      </c>
      <c r="B1" s="98"/>
      <c r="C1" s="98"/>
      <c r="D1" s="98"/>
      <c r="E1" s="98"/>
      <c r="F1" s="98"/>
      <c r="G1" s="42"/>
      <c r="H1" s="42"/>
      <c r="I1" s="42"/>
      <c r="J1" s="42"/>
    </row>
    <row r="3" spans="3:6" s="2" customFormat="1" ht="12.75">
      <c r="C3" s="2" t="s">
        <v>70</v>
      </c>
      <c r="F3" s="2" t="s">
        <v>81</v>
      </c>
    </row>
    <row r="5" spans="1:33" s="24" customFormat="1" ht="71.25" customHeight="1">
      <c r="A5" s="20" t="s">
        <v>28</v>
      </c>
      <c r="B5" s="21" t="s">
        <v>5</v>
      </c>
      <c r="C5" s="21" t="s">
        <v>40</v>
      </c>
      <c r="D5" s="22" t="s">
        <v>56</v>
      </c>
      <c r="E5" s="22" t="s">
        <v>57</v>
      </c>
      <c r="F5" s="22" t="s">
        <v>55</v>
      </c>
      <c r="G5" s="37"/>
      <c r="H5" s="37"/>
      <c r="I5" s="37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9" s="65" customFormat="1" ht="25.5" customHeight="1">
      <c r="A6" s="56">
        <v>1</v>
      </c>
      <c r="B6" s="57" t="s">
        <v>71</v>
      </c>
      <c r="C6" s="58" t="s">
        <v>79</v>
      </c>
      <c r="D6" s="59">
        <v>447261</v>
      </c>
      <c r="E6" s="60" t="s">
        <v>83</v>
      </c>
      <c r="F6" s="61"/>
      <c r="G6" s="62"/>
      <c r="H6" s="63"/>
      <c r="I6" s="64"/>
    </row>
    <row r="7" spans="1:9" s="65" customFormat="1" ht="25.5" customHeight="1">
      <c r="A7" s="56">
        <v>2</v>
      </c>
      <c r="B7" s="57" t="s">
        <v>72</v>
      </c>
      <c r="C7" s="58" t="s">
        <v>79</v>
      </c>
      <c r="D7" s="59">
        <v>224112</v>
      </c>
      <c r="E7" s="60" t="s">
        <v>83</v>
      </c>
      <c r="F7" s="61"/>
      <c r="G7" s="62"/>
      <c r="H7" s="63"/>
      <c r="I7" s="64"/>
    </row>
    <row r="8" spans="1:9" s="65" customFormat="1" ht="25.5" customHeight="1">
      <c r="A8" s="56">
        <v>3</v>
      </c>
      <c r="B8" s="57" t="s">
        <v>80</v>
      </c>
      <c r="C8" s="58" t="s">
        <v>79</v>
      </c>
      <c r="D8" s="59">
        <v>235455</v>
      </c>
      <c r="E8" s="60" t="s">
        <v>83</v>
      </c>
      <c r="F8" s="61"/>
      <c r="G8" s="62"/>
      <c r="H8" s="63"/>
      <c r="I8" s="64"/>
    </row>
    <row r="9" spans="1:9" s="65" customFormat="1" ht="25.5" customHeight="1">
      <c r="A9" s="56">
        <v>4</v>
      </c>
      <c r="B9" s="57" t="s">
        <v>73</v>
      </c>
      <c r="C9" s="58" t="s">
        <v>79</v>
      </c>
      <c r="D9" s="59">
        <v>229930</v>
      </c>
      <c r="E9" s="60" t="s">
        <v>83</v>
      </c>
      <c r="F9" s="61"/>
      <c r="G9" s="62"/>
      <c r="H9" s="63"/>
      <c r="I9" s="64"/>
    </row>
    <row r="10" spans="1:9" s="65" customFormat="1" ht="25.5" customHeight="1">
      <c r="A10" s="56">
        <v>5</v>
      </c>
      <c r="B10" s="57" t="s">
        <v>74</v>
      </c>
      <c r="C10" s="58" t="s">
        <v>79</v>
      </c>
      <c r="D10" s="59">
        <v>84189</v>
      </c>
      <c r="E10" s="60" t="s">
        <v>83</v>
      </c>
      <c r="F10" s="61"/>
      <c r="G10" s="62"/>
      <c r="H10" s="63"/>
      <c r="I10" s="64"/>
    </row>
    <row r="11" spans="1:9" s="65" customFormat="1" ht="25.5" customHeight="1">
      <c r="A11" s="56">
        <v>6</v>
      </c>
      <c r="B11" s="57" t="s">
        <v>75</v>
      </c>
      <c r="C11" s="58" t="s">
        <v>79</v>
      </c>
      <c r="D11" s="59">
        <v>86162</v>
      </c>
      <c r="E11" s="60" t="s">
        <v>83</v>
      </c>
      <c r="F11" s="61"/>
      <c r="G11" s="62"/>
      <c r="H11" s="63"/>
      <c r="I11" s="64"/>
    </row>
    <row r="12" spans="1:9" s="65" customFormat="1" ht="25.5" customHeight="1">
      <c r="A12" s="56">
        <v>7</v>
      </c>
      <c r="B12" s="57" t="s">
        <v>76</v>
      </c>
      <c r="C12" s="58" t="s">
        <v>79</v>
      </c>
      <c r="D12" s="59">
        <v>188244</v>
      </c>
      <c r="E12" s="60" t="s">
        <v>83</v>
      </c>
      <c r="F12" s="61"/>
      <c r="G12" s="62"/>
      <c r="H12" s="63"/>
      <c r="I12" s="64"/>
    </row>
    <row r="13" spans="1:9" s="65" customFormat="1" ht="25.5" customHeight="1">
      <c r="A13" s="56">
        <v>8</v>
      </c>
      <c r="B13" s="57" t="s">
        <v>77</v>
      </c>
      <c r="C13" s="58" t="s">
        <v>79</v>
      </c>
      <c r="D13" s="59">
        <v>54696</v>
      </c>
      <c r="E13" s="60" t="s">
        <v>83</v>
      </c>
      <c r="F13" s="61"/>
      <c r="G13" s="62"/>
      <c r="H13" s="63"/>
      <c r="I13" s="64"/>
    </row>
    <row r="14" spans="1:9" s="65" customFormat="1" ht="25.5" customHeight="1">
      <c r="A14" s="56">
        <v>9</v>
      </c>
      <c r="B14" s="57" t="s">
        <v>78</v>
      </c>
      <c r="C14" s="58" t="s">
        <v>79</v>
      </c>
      <c r="D14" s="59">
        <v>49951</v>
      </c>
      <c r="E14" s="60" t="s">
        <v>83</v>
      </c>
      <c r="F14" s="61"/>
      <c r="G14" s="62"/>
      <c r="H14" s="63"/>
      <c r="I14" s="64"/>
    </row>
    <row r="15" spans="1:9" s="65" customFormat="1" ht="25.5" customHeight="1">
      <c r="A15" s="56">
        <v>10</v>
      </c>
      <c r="B15" s="57"/>
      <c r="C15" s="58"/>
      <c r="D15" s="59"/>
      <c r="E15" s="60"/>
      <c r="F15" s="61"/>
      <c r="G15" s="62"/>
      <c r="H15" s="63"/>
      <c r="I15" s="64"/>
    </row>
    <row r="16" spans="1:9" s="65" customFormat="1" ht="25.5" customHeight="1">
      <c r="A16" s="56">
        <v>11</v>
      </c>
      <c r="B16" s="57"/>
      <c r="C16" s="58"/>
      <c r="D16" s="59"/>
      <c r="E16" s="60"/>
      <c r="F16" s="61"/>
      <c r="G16" s="62"/>
      <c r="H16" s="63"/>
      <c r="I16" s="64"/>
    </row>
    <row r="17" spans="1:9" s="65" customFormat="1" ht="25.5" customHeight="1">
      <c r="A17" s="56">
        <v>12</v>
      </c>
      <c r="B17" s="57"/>
      <c r="C17" s="58"/>
      <c r="D17" s="59"/>
      <c r="E17" s="60"/>
      <c r="F17" s="61"/>
      <c r="G17" s="62"/>
      <c r="H17" s="63"/>
      <c r="I17" s="64"/>
    </row>
    <row r="18" spans="1:9" s="65" customFormat="1" ht="25.5" customHeight="1">
      <c r="A18" s="56">
        <v>13</v>
      </c>
      <c r="B18" s="57"/>
      <c r="C18" s="58"/>
      <c r="D18" s="59"/>
      <c r="E18" s="60">
        <v>0</v>
      </c>
      <c r="F18" s="61"/>
      <c r="G18" s="62"/>
      <c r="H18" s="63"/>
      <c r="I18" s="64"/>
    </row>
    <row r="19" spans="1:9" s="65" customFormat="1" ht="25.5" customHeight="1">
      <c r="A19" s="56">
        <v>14</v>
      </c>
      <c r="B19" s="57"/>
      <c r="C19" s="58"/>
      <c r="D19" s="59"/>
      <c r="E19" s="60">
        <v>0</v>
      </c>
      <c r="F19" s="61"/>
      <c r="G19" s="62"/>
      <c r="H19" s="63"/>
      <c r="I19" s="64"/>
    </row>
    <row r="20" spans="1:9" s="65" customFormat="1" ht="25.5" customHeight="1">
      <c r="A20" s="56">
        <v>15</v>
      </c>
      <c r="B20" s="57"/>
      <c r="C20" s="58"/>
      <c r="D20" s="59"/>
      <c r="E20" s="60">
        <v>0</v>
      </c>
      <c r="F20" s="61"/>
      <c r="G20" s="62"/>
      <c r="H20" s="63"/>
      <c r="I20" s="64"/>
    </row>
    <row r="21" spans="1:9" s="65" customFormat="1" ht="25.5" customHeight="1">
      <c r="A21" s="56">
        <v>16</v>
      </c>
      <c r="B21" s="57"/>
      <c r="C21" s="58"/>
      <c r="D21" s="59"/>
      <c r="E21" s="60"/>
      <c r="F21" s="61"/>
      <c r="G21" s="62"/>
      <c r="H21" s="63"/>
      <c r="I21" s="64"/>
    </row>
    <row r="22" spans="1:9" s="65" customFormat="1" ht="25.5" customHeight="1">
      <c r="A22" s="56">
        <v>17</v>
      </c>
      <c r="B22" s="57"/>
      <c r="C22" s="58"/>
      <c r="D22" s="59"/>
      <c r="E22" s="60">
        <v>0</v>
      </c>
      <c r="F22" s="61"/>
      <c r="G22" s="62"/>
      <c r="H22" s="63"/>
      <c r="I22" s="64"/>
    </row>
    <row r="23" spans="1:9" s="65" customFormat="1" ht="25.5" customHeight="1">
      <c r="A23" s="56">
        <v>18</v>
      </c>
      <c r="B23" s="57"/>
      <c r="C23" s="58"/>
      <c r="D23" s="59"/>
      <c r="E23" s="60">
        <v>0</v>
      </c>
      <c r="F23" s="61"/>
      <c r="G23" s="62"/>
      <c r="H23" s="63"/>
      <c r="I23" s="64"/>
    </row>
    <row r="24" spans="1:9" s="65" customFormat="1" ht="25.5" customHeight="1">
      <c r="A24" s="56">
        <v>19</v>
      </c>
      <c r="B24" s="57"/>
      <c r="C24" s="58"/>
      <c r="D24" s="59"/>
      <c r="E24" s="60">
        <v>0</v>
      </c>
      <c r="F24" s="61"/>
      <c r="G24" s="62"/>
      <c r="H24" s="63"/>
      <c r="I24" s="64"/>
    </row>
    <row r="25" spans="1:9" s="65" customFormat="1" ht="25.5" customHeight="1">
      <c r="A25" s="56">
        <v>20</v>
      </c>
      <c r="B25" s="57"/>
      <c r="C25" s="58"/>
      <c r="D25" s="59"/>
      <c r="E25" s="60">
        <v>0</v>
      </c>
      <c r="F25" s="61"/>
      <c r="G25" s="62"/>
      <c r="H25" s="63"/>
      <c r="I25" s="64"/>
    </row>
    <row r="26" spans="1:9" s="65" customFormat="1" ht="25.5" customHeight="1">
      <c r="A26" s="56">
        <v>21</v>
      </c>
      <c r="B26" s="57"/>
      <c r="C26" s="58"/>
      <c r="D26" s="59"/>
      <c r="E26" s="60"/>
      <c r="F26" s="61"/>
      <c r="G26" s="62"/>
      <c r="H26" s="63"/>
      <c r="I26" s="64"/>
    </row>
    <row r="27" spans="1:9" s="65" customFormat="1" ht="25.5" customHeight="1">
      <c r="A27" s="56">
        <v>22</v>
      </c>
      <c r="B27" s="57"/>
      <c r="C27" s="58"/>
      <c r="D27" s="59"/>
      <c r="E27" s="60">
        <v>0</v>
      </c>
      <c r="F27" s="61"/>
      <c r="G27" s="62"/>
      <c r="H27" s="63"/>
      <c r="I27" s="64"/>
    </row>
    <row r="28" spans="1:9" s="65" customFormat="1" ht="25.5" customHeight="1">
      <c r="A28" s="56">
        <v>23</v>
      </c>
      <c r="B28" s="57"/>
      <c r="C28" s="58"/>
      <c r="D28" s="59"/>
      <c r="E28" s="60">
        <v>0</v>
      </c>
      <c r="F28" s="61"/>
      <c r="G28" s="62"/>
      <c r="H28" s="63"/>
      <c r="I28" s="64"/>
    </row>
    <row r="29" spans="1:9" s="65" customFormat="1" ht="25.5" customHeight="1">
      <c r="A29" s="56">
        <v>24</v>
      </c>
      <c r="B29" s="57"/>
      <c r="C29" s="58"/>
      <c r="D29" s="59"/>
      <c r="E29" s="60">
        <v>0</v>
      </c>
      <c r="F29" s="61"/>
      <c r="G29" s="62"/>
      <c r="H29" s="63"/>
      <c r="I29" s="64"/>
    </row>
    <row r="30" spans="1:9" s="65" customFormat="1" ht="25.5" customHeight="1">
      <c r="A30" s="56">
        <v>25</v>
      </c>
      <c r="B30" s="57"/>
      <c r="C30" s="58"/>
      <c r="D30" s="59"/>
      <c r="E30" s="60">
        <v>0</v>
      </c>
      <c r="F30" s="61"/>
      <c r="G30" s="62"/>
      <c r="H30" s="63"/>
      <c r="I30" s="64"/>
    </row>
    <row r="31" spans="2:9" ht="25.5" customHeight="1">
      <c r="B31" s="25" t="s">
        <v>38</v>
      </c>
      <c r="C31" s="43">
        <f>SUM(C6:C30)</f>
        <v>0</v>
      </c>
      <c r="D31" s="26">
        <f>SUM(D6:D30)</f>
        <v>1600000</v>
      </c>
      <c r="E31" s="40">
        <f>SUM(E6:E30)</f>
        <v>0</v>
      </c>
      <c r="F31" s="40"/>
      <c r="G31" s="40"/>
      <c r="H31" s="40"/>
      <c r="I31" s="3"/>
    </row>
    <row r="32" spans="2:5" ht="12.75">
      <c r="B32" s="4"/>
      <c r="C32" s="4"/>
      <c r="D32" s="4"/>
      <c r="E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  <row r="38" spans="2:7" ht="12.75">
      <c r="B38" s="4"/>
      <c r="C38" s="4"/>
      <c r="D38" s="4"/>
      <c r="E38" s="4"/>
      <c r="F38" s="4"/>
      <c r="G38" s="4"/>
    </row>
    <row r="39" spans="2:7" ht="12.75">
      <c r="B39" s="4"/>
      <c r="C39" s="4"/>
      <c r="D39" s="4"/>
      <c r="E39" s="4"/>
      <c r="F39" s="4"/>
      <c r="G39" s="4"/>
    </row>
    <row r="40" spans="4:6" ht="12.75">
      <c r="D40" s="4"/>
      <c r="F40" s="4"/>
    </row>
    <row r="41" ht="12.75">
      <c r="F41" s="4"/>
    </row>
    <row r="42" ht="12.75">
      <c r="F42" s="4"/>
    </row>
    <row r="60" ht="12.75" hidden="1">
      <c r="E60" s="1" t="s">
        <v>68</v>
      </c>
    </row>
    <row r="61" ht="12.75" hidden="1">
      <c r="E61" s="1" t="s">
        <v>58</v>
      </c>
    </row>
    <row r="62" ht="12.75" hidden="1">
      <c r="E62" s="1" t="s">
        <v>69</v>
      </c>
    </row>
    <row r="63" ht="12.75" hidden="1"/>
  </sheetData>
  <mergeCells count="1">
    <mergeCell ref="A1:F1"/>
  </mergeCells>
  <conditionalFormatting sqref="D31">
    <cfRule type="cellIs" priority="1" dxfId="0" operator="lessThan" stopIfTrue="1">
      <formula>$E$31</formula>
    </cfRule>
  </conditionalFormatting>
  <conditionalFormatting sqref="E31">
    <cfRule type="cellIs" priority="2" dxfId="0" operator="greaterThan" stopIfTrue="1">
      <formula>$D$31</formula>
    </cfRule>
  </conditionalFormatting>
  <printOptions/>
  <pageMargins left="0.31496062992125984" right="0.31496062992125984" top="0.5905511811023623" bottom="0.5905511811023623" header="0.5118110236220472" footer="0.3937007874015748"/>
  <pageSetup fitToHeight="2" fitToWidth="1" horizontalDpi="600" verticalDpi="600" orientation="landscape" paperSize="9" scale="97" r:id="rId1"/>
  <headerFooter alignWithMargins="0">
    <oddFooter>&amp;C&amp;Z&amp;F&amp;R&amp;D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3"/>
  <sheetViews>
    <sheetView showZeros="0" workbookViewId="0" topLeftCell="A1">
      <selection activeCell="H9" sqref="H9"/>
    </sheetView>
  </sheetViews>
  <sheetFormatPr defaultColWidth="9.140625" defaultRowHeight="12.75"/>
  <cols>
    <col min="1" max="1" width="16.00390625" style="5" customWidth="1"/>
    <col min="2" max="5" width="9.140625" style="5" customWidth="1"/>
    <col min="6" max="6" width="10.7109375" style="5" customWidth="1"/>
    <col min="7" max="13" width="9.140625" style="5" customWidth="1"/>
    <col min="14" max="14" width="11.00390625" style="5" customWidth="1"/>
    <col min="15" max="15" width="12.57421875" style="5" customWidth="1"/>
    <col min="16" max="16" width="18.57421875" style="5" hidden="1" customWidth="1"/>
    <col min="17" max="17" width="10.28125" style="5" customWidth="1"/>
    <col min="18" max="16384" width="9.140625" style="5" customWidth="1"/>
  </cols>
  <sheetData>
    <row r="1" spans="1:15" s="66" customFormat="1" ht="18">
      <c r="A1" s="98" t="s">
        <v>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3:6" s="35" customFormat="1" ht="12">
      <c r="C3" s="35" t="s">
        <v>70</v>
      </c>
      <c r="F3" s="35" t="s">
        <v>81</v>
      </c>
    </row>
    <row r="5" spans="2:15" ht="12">
      <c r="B5" s="99" t="s">
        <v>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2:15" ht="12">
      <c r="B6" s="99" t="s">
        <v>35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27" t="s">
        <v>36</v>
      </c>
    </row>
    <row r="7" spans="1:16" ht="12">
      <c r="A7" s="6" t="s">
        <v>5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  <c r="N7" s="7" t="s">
        <v>1</v>
      </c>
      <c r="O7" s="7" t="s">
        <v>1</v>
      </c>
      <c r="P7" s="6" t="s">
        <v>5</v>
      </c>
    </row>
    <row r="8" spans="1:16" ht="12">
      <c r="A8" s="28" t="s">
        <v>71</v>
      </c>
      <c r="B8" s="8">
        <v>9</v>
      </c>
      <c r="C8" s="8">
        <v>45</v>
      </c>
      <c r="D8" s="8">
        <v>16</v>
      </c>
      <c r="E8" s="8">
        <v>11</v>
      </c>
      <c r="F8" s="8">
        <v>4</v>
      </c>
      <c r="G8" s="8">
        <v>15</v>
      </c>
      <c r="H8" s="8">
        <v>30</v>
      </c>
      <c r="I8" s="8"/>
      <c r="J8" s="8"/>
      <c r="K8" s="8"/>
      <c r="L8" s="8"/>
      <c r="M8" s="8"/>
      <c r="N8" s="9">
        <f>ROUND(SUM(B8:M8),1)</f>
        <v>130</v>
      </c>
      <c r="O8" s="9">
        <v>130</v>
      </c>
      <c r="P8" s="10">
        <f aca="true" t="shared" si="0" ref="P8:P32">IF(ISBLANK(A8),0,1)</f>
        <v>1</v>
      </c>
    </row>
    <row r="9" spans="1:16" ht="12">
      <c r="A9" s="28" t="s">
        <v>72</v>
      </c>
      <c r="B9" s="8">
        <v>20</v>
      </c>
      <c r="C9" s="8">
        <v>35</v>
      </c>
      <c r="D9" s="8">
        <v>1</v>
      </c>
      <c r="E9" s="8">
        <v>1</v>
      </c>
      <c r="F9" s="8">
        <v>0</v>
      </c>
      <c r="G9" s="8">
        <v>2</v>
      </c>
      <c r="H9" s="8"/>
      <c r="I9" s="8"/>
      <c r="J9" s="8"/>
      <c r="K9" s="8"/>
      <c r="L9" s="8"/>
      <c r="M9" s="8"/>
      <c r="N9" s="9">
        <f aca="true" t="shared" si="1" ref="N9:N32">ROUND(SUM(B9:M9),1)</f>
        <v>59</v>
      </c>
      <c r="O9" s="9">
        <v>59</v>
      </c>
      <c r="P9" s="10">
        <f t="shared" si="0"/>
        <v>1</v>
      </c>
    </row>
    <row r="10" spans="1:16" ht="12">
      <c r="A10" s="28" t="s">
        <v>80</v>
      </c>
      <c r="B10" s="8">
        <v>82</v>
      </c>
      <c r="C10" s="8">
        <v>2</v>
      </c>
      <c r="D10" s="8">
        <v>2</v>
      </c>
      <c r="E10" s="8">
        <v>1</v>
      </c>
      <c r="F10" s="8">
        <v>0</v>
      </c>
      <c r="G10" s="8">
        <v>1</v>
      </c>
      <c r="H10" s="8"/>
      <c r="I10" s="8"/>
      <c r="J10" s="8"/>
      <c r="K10" s="8"/>
      <c r="L10" s="8"/>
      <c r="M10" s="8"/>
      <c r="N10" s="9">
        <f t="shared" si="1"/>
        <v>88</v>
      </c>
      <c r="O10" s="9">
        <v>88</v>
      </c>
      <c r="P10" s="10">
        <f t="shared" si="0"/>
        <v>1</v>
      </c>
    </row>
    <row r="11" spans="1:16" ht="12">
      <c r="A11" s="28" t="s">
        <v>73</v>
      </c>
      <c r="B11" s="8">
        <v>3</v>
      </c>
      <c r="C11" s="8">
        <v>34</v>
      </c>
      <c r="D11" s="8">
        <v>1</v>
      </c>
      <c r="E11" s="8">
        <v>40</v>
      </c>
      <c r="F11" s="8">
        <v>0</v>
      </c>
      <c r="G11" s="8">
        <v>1</v>
      </c>
      <c r="H11" s="8"/>
      <c r="I11" s="8"/>
      <c r="J11" s="8"/>
      <c r="K11" s="8"/>
      <c r="L11" s="8"/>
      <c r="M11" s="8"/>
      <c r="N11" s="9">
        <f t="shared" si="1"/>
        <v>79</v>
      </c>
      <c r="O11" s="9">
        <v>79</v>
      </c>
      <c r="P11" s="10">
        <f t="shared" si="0"/>
        <v>1</v>
      </c>
    </row>
    <row r="12" spans="1:16" ht="12">
      <c r="A12" s="28" t="s">
        <v>74</v>
      </c>
      <c r="B12" s="8">
        <v>12</v>
      </c>
      <c r="C12" s="8">
        <v>2</v>
      </c>
      <c r="D12" s="8">
        <v>0</v>
      </c>
      <c r="E12" s="8">
        <v>21</v>
      </c>
      <c r="F12" s="8">
        <v>0</v>
      </c>
      <c r="G12" s="8">
        <v>1</v>
      </c>
      <c r="H12" s="8"/>
      <c r="I12" s="8"/>
      <c r="J12" s="8"/>
      <c r="K12" s="8"/>
      <c r="L12" s="8"/>
      <c r="M12" s="8"/>
      <c r="N12" s="9">
        <f t="shared" si="1"/>
        <v>36</v>
      </c>
      <c r="O12" s="9">
        <v>36</v>
      </c>
      <c r="P12" s="10">
        <f t="shared" si="0"/>
        <v>1</v>
      </c>
    </row>
    <row r="13" spans="1:16" ht="12">
      <c r="A13" s="28" t="s">
        <v>75</v>
      </c>
      <c r="B13" s="8">
        <v>6</v>
      </c>
      <c r="C13" s="8">
        <v>6</v>
      </c>
      <c r="D13" s="8">
        <v>6</v>
      </c>
      <c r="E13" s="8">
        <v>1</v>
      </c>
      <c r="F13" s="8">
        <v>14</v>
      </c>
      <c r="G13" s="8">
        <v>11</v>
      </c>
      <c r="H13" s="8"/>
      <c r="I13" s="8"/>
      <c r="J13" s="8"/>
      <c r="K13" s="8"/>
      <c r="L13" s="8"/>
      <c r="M13" s="8"/>
      <c r="N13" s="9">
        <f t="shared" si="1"/>
        <v>44</v>
      </c>
      <c r="O13" s="9">
        <v>44</v>
      </c>
      <c r="P13" s="10">
        <f t="shared" si="0"/>
        <v>1</v>
      </c>
    </row>
    <row r="14" spans="1:16" ht="12">
      <c r="A14" s="28" t="s">
        <v>76</v>
      </c>
      <c r="B14" s="8">
        <v>13</v>
      </c>
      <c r="C14" s="8">
        <v>9</v>
      </c>
      <c r="D14" s="8">
        <v>20</v>
      </c>
      <c r="E14" s="8">
        <v>0</v>
      </c>
      <c r="F14" s="8">
        <v>0</v>
      </c>
      <c r="G14" s="8">
        <v>2</v>
      </c>
      <c r="H14" s="8"/>
      <c r="I14" s="8"/>
      <c r="J14" s="8"/>
      <c r="K14" s="8"/>
      <c r="L14" s="8"/>
      <c r="M14" s="8"/>
      <c r="N14" s="9">
        <f t="shared" si="1"/>
        <v>44</v>
      </c>
      <c r="O14" s="9">
        <v>44</v>
      </c>
      <c r="P14" s="10">
        <f t="shared" si="0"/>
        <v>1</v>
      </c>
    </row>
    <row r="15" spans="1:16" ht="12">
      <c r="A15" s="28" t="s">
        <v>77</v>
      </c>
      <c r="B15" s="8">
        <v>7</v>
      </c>
      <c r="C15" s="8">
        <v>5</v>
      </c>
      <c r="D15" s="8">
        <v>1</v>
      </c>
      <c r="E15" s="8">
        <v>1</v>
      </c>
      <c r="F15" s="8">
        <v>0</v>
      </c>
      <c r="G15" s="8">
        <v>1</v>
      </c>
      <c r="H15" s="8"/>
      <c r="I15" s="8"/>
      <c r="J15" s="8"/>
      <c r="K15" s="8"/>
      <c r="L15" s="8"/>
      <c r="M15" s="8"/>
      <c r="N15" s="9">
        <f t="shared" si="1"/>
        <v>15</v>
      </c>
      <c r="O15" s="9">
        <v>15</v>
      </c>
      <c r="P15" s="10">
        <f t="shared" si="0"/>
        <v>1</v>
      </c>
    </row>
    <row r="16" spans="1:16" ht="12">
      <c r="A16" s="28" t="s">
        <v>78</v>
      </c>
      <c r="B16" s="8">
        <v>5</v>
      </c>
      <c r="C16" s="8">
        <v>1</v>
      </c>
      <c r="D16" s="8">
        <v>1</v>
      </c>
      <c r="E16" s="8">
        <v>2</v>
      </c>
      <c r="F16" s="8">
        <v>1</v>
      </c>
      <c r="G16" s="8">
        <v>1</v>
      </c>
      <c r="H16" s="8"/>
      <c r="I16" s="8"/>
      <c r="J16" s="8"/>
      <c r="K16" s="8"/>
      <c r="L16" s="8"/>
      <c r="M16" s="8"/>
      <c r="N16" s="9">
        <f t="shared" si="1"/>
        <v>11</v>
      </c>
      <c r="O16" s="9">
        <v>11</v>
      </c>
      <c r="P16" s="10">
        <f t="shared" si="0"/>
        <v>1</v>
      </c>
    </row>
    <row r="17" spans="1:16" ht="12">
      <c r="A17" s="2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>
        <f t="shared" si="1"/>
        <v>0</v>
      </c>
      <c r="O17" s="9">
        <f aca="true" t="shared" si="2" ref="O17:O32">ROUND(SUM(C17:N17),1)</f>
        <v>0</v>
      </c>
      <c r="P17" s="10">
        <f t="shared" si="0"/>
        <v>0</v>
      </c>
    </row>
    <row r="18" spans="1:16" ht="12">
      <c r="A18" s="2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>
        <f t="shared" si="1"/>
        <v>0</v>
      </c>
      <c r="O18" s="9">
        <f t="shared" si="2"/>
        <v>0</v>
      </c>
      <c r="P18" s="10">
        <f t="shared" si="0"/>
        <v>0</v>
      </c>
    </row>
    <row r="19" spans="1:16" ht="12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>
        <f t="shared" si="1"/>
        <v>0</v>
      </c>
      <c r="O19" s="9">
        <f t="shared" si="2"/>
        <v>0</v>
      </c>
      <c r="P19" s="10">
        <f t="shared" si="0"/>
        <v>0</v>
      </c>
    </row>
    <row r="20" spans="1:16" ht="12">
      <c r="A20" s="2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>
        <f t="shared" si="1"/>
        <v>0</v>
      </c>
      <c r="O20" s="9">
        <f t="shared" si="2"/>
        <v>0</v>
      </c>
      <c r="P20" s="10">
        <f t="shared" si="0"/>
        <v>0</v>
      </c>
    </row>
    <row r="21" spans="1:16" ht="12">
      <c r="A21" s="2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>
        <f t="shared" si="1"/>
        <v>0</v>
      </c>
      <c r="O21" s="9">
        <f t="shared" si="2"/>
        <v>0</v>
      </c>
      <c r="P21" s="10"/>
    </row>
    <row r="22" spans="1:16" ht="12">
      <c r="A22" s="2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>
        <f t="shared" si="1"/>
        <v>0</v>
      </c>
      <c r="O22" s="9">
        <f t="shared" si="2"/>
        <v>0</v>
      </c>
      <c r="P22" s="10"/>
    </row>
    <row r="23" spans="1:16" ht="12">
      <c r="A23" s="2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>
        <f t="shared" si="1"/>
        <v>0</v>
      </c>
      <c r="O23" s="9">
        <f t="shared" si="2"/>
        <v>0</v>
      </c>
      <c r="P23" s="10"/>
    </row>
    <row r="24" spans="1:16" ht="12">
      <c r="A24" s="2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>
        <f t="shared" si="1"/>
        <v>0</v>
      </c>
      <c r="O24" s="9">
        <f t="shared" si="2"/>
        <v>0</v>
      </c>
      <c r="P24" s="10"/>
    </row>
    <row r="25" spans="1:16" ht="12">
      <c r="A25" s="2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>
        <f t="shared" si="1"/>
        <v>0</v>
      </c>
      <c r="O25" s="9">
        <f t="shared" si="2"/>
        <v>0</v>
      </c>
      <c r="P25" s="10"/>
    </row>
    <row r="26" spans="1:16" ht="12">
      <c r="A26" s="2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>
        <f t="shared" si="1"/>
        <v>0</v>
      </c>
      <c r="O26" s="9">
        <f t="shared" si="2"/>
        <v>0</v>
      </c>
      <c r="P26" s="10"/>
    </row>
    <row r="27" spans="1:16" ht="12">
      <c r="A27" s="2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1"/>
        <v>0</v>
      </c>
      <c r="O27" s="9">
        <f t="shared" si="2"/>
        <v>0</v>
      </c>
      <c r="P27" s="10"/>
    </row>
    <row r="28" spans="1:16" ht="12">
      <c r="A28" s="2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>
        <f t="shared" si="1"/>
        <v>0</v>
      </c>
      <c r="O28" s="9">
        <f t="shared" si="2"/>
        <v>0</v>
      </c>
      <c r="P28" s="10"/>
    </row>
    <row r="29" spans="1:16" ht="12">
      <c r="A29" s="2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>
        <f t="shared" si="1"/>
        <v>0</v>
      </c>
      <c r="O29" s="9">
        <f t="shared" si="2"/>
        <v>0</v>
      </c>
      <c r="P29" s="10"/>
    </row>
    <row r="30" spans="1:16" ht="12">
      <c r="A30" s="2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>
        <f t="shared" si="1"/>
        <v>0</v>
      </c>
      <c r="O30" s="9">
        <f t="shared" si="2"/>
        <v>0</v>
      </c>
      <c r="P30" s="10"/>
    </row>
    <row r="31" spans="1:16" ht="12">
      <c r="A31" s="2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>
        <f t="shared" si="1"/>
        <v>0</v>
      </c>
      <c r="O31" s="9">
        <f t="shared" si="2"/>
        <v>0</v>
      </c>
      <c r="P31" s="10">
        <f t="shared" si="0"/>
        <v>0</v>
      </c>
    </row>
    <row r="32" spans="1:16" ht="12">
      <c r="A32" s="2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f t="shared" si="1"/>
        <v>0</v>
      </c>
      <c r="O32" s="9">
        <f t="shared" si="2"/>
        <v>0</v>
      </c>
      <c r="P32" s="10">
        <f t="shared" si="0"/>
        <v>0</v>
      </c>
    </row>
    <row r="33" spans="1:15" ht="12">
      <c r="A33" s="6" t="s">
        <v>1</v>
      </c>
      <c r="B33" s="9">
        <f>ROUND(SUM(B8:B32),1)</f>
        <v>157</v>
      </c>
      <c r="C33" s="9">
        <f aca="true" t="shared" si="3" ref="C33:O33">ROUND(SUM(C8:C32),1)</f>
        <v>139</v>
      </c>
      <c r="D33" s="9">
        <f t="shared" si="3"/>
        <v>48</v>
      </c>
      <c r="E33" s="9">
        <f t="shared" si="3"/>
        <v>78</v>
      </c>
      <c r="F33" s="9">
        <f t="shared" si="3"/>
        <v>19</v>
      </c>
      <c r="G33" s="9">
        <f t="shared" si="3"/>
        <v>35</v>
      </c>
      <c r="H33" s="9">
        <f t="shared" si="3"/>
        <v>30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9">
        <f t="shared" si="3"/>
        <v>0</v>
      </c>
      <c r="M33" s="9">
        <f t="shared" si="3"/>
        <v>0</v>
      </c>
      <c r="N33" s="9">
        <f t="shared" si="3"/>
        <v>506</v>
      </c>
      <c r="O33" s="9">
        <f t="shared" si="3"/>
        <v>506</v>
      </c>
    </row>
  </sheetData>
  <mergeCells count="3">
    <mergeCell ref="B5:O5"/>
    <mergeCell ref="B6:N6"/>
    <mergeCell ref="A1:O1"/>
  </mergeCells>
  <conditionalFormatting sqref="O8:O32">
    <cfRule type="cellIs" priority="1" dxfId="1" operator="notEqual" stopIfTrue="1">
      <formula>$N8</formula>
    </cfRule>
  </conditionalFormatting>
  <printOptions/>
  <pageMargins left="0.2362204724409449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&amp;C&amp;F&amp;    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J400"/>
  <sheetViews>
    <sheetView showZeros="0" workbookViewId="0" topLeftCell="A1">
      <selection activeCell="E46" sqref="E46"/>
    </sheetView>
  </sheetViews>
  <sheetFormatPr defaultColWidth="9.140625" defaultRowHeight="12.75"/>
  <cols>
    <col min="1" max="1" width="16.00390625" style="35" customWidth="1"/>
    <col min="2" max="2" width="21.57421875" style="5" customWidth="1"/>
    <col min="3" max="4" width="9.140625" style="5" customWidth="1"/>
    <col min="5" max="5" width="14.7109375" style="5" customWidth="1"/>
    <col min="6" max="16384" width="9.140625" style="5" customWidth="1"/>
  </cols>
  <sheetData>
    <row r="1" spans="1:9" s="66" customFormat="1" ht="18">
      <c r="A1" s="98" t="s">
        <v>21</v>
      </c>
      <c r="B1" s="100"/>
      <c r="C1" s="100"/>
      <c r="D1" s="100"/>
      <c r="E1" s="100"/>
      <c r="F1" s="100"/>
      <c r="G1" s="100"/>
      <c r="H1" s="100"/>
      <c r="I1" s="100"/>
    </row>
    <row r="2" spans="1:9" ht="15.75">
      <c r="A2" s="30"/>
      <c r="B2" s="31"/>
      <c r="C2" s="29"/>
      <c r="D2" s="29"/>
      <c r="E2" s="29"/>
      <c r="F2" s="29"/>
      <c r="G2" s="29"/>
      <c r="H2" s="29"/>
      <c r="I2" s="29"/>
    </row>
    <row r="3" spans="1:9" s="81" customFormat="1" ht="15">
      <c r="A3" s="78"/>
      <c r="B3" s="79"/>
      <c r="C3" s="80" t="s">
        <v>70</v>
      </c>
      <c r="D3" s="80"/>
      <c r="E3" s="80"/>
      <c r="F3" s="80" t="s">
        <v>81</v>
      </c>
      <c r="G3" s="80"/>
      <c r="H3" s="80"/>
      <c r="I3" s="80"/>
    </row>
    <row r="5" spans="1:10" s="11" customFormat="1" ht="36">
      <c r="A5" s="33" t="s">
        <v>5</v>
      </c>
      <c r="B5" s="32" t="s">
        <v>22</v>
      </c>
      <c r="C5" s="32" t="s">
        <v>23</v>
      </c>
      <c r="D5" s="32" t="s">
        <v>24</v>
      </c>
      <c r="E5" s="32" t="s">
        <v>25</v>
      </c>
      <c r="F5" s="32" t="s">
        <v>26</v>
      </c>
      <c r="G5" s="32" t="s">
        <v>33</v>
      </c>
      <c r="H5" s="32" t="s">
        <v>37</v>
      </c>
      <c r="I5" s="32" t="s">
        <v>27</v>
      </c>
      <c r="J5" s="12"/>
    </row>
    <row r="6" spans="1:9" ht="12">
      <c r="A6" s="34" t="s">
        <v>71</v>
      </c>
      <c r="B6" s="8" t="s">
        <v>84</v>
      </c>
      <c r="C6" s="8">
        <v>4200</v>
      </c>
      <c r="D6" s="8">
        <v>27.8</v>
      </c>
      <c r="E6" s="13">
        <f>ROUND(C6*D6,0)</f>
        <v>116760</v>
      </c>
      <c r="F6" s="14">
        <v>1680</v>
      </c>
      <c r="G6" s="15">
        <f>D6*F6/12</f>
        <v>3892</v>
      </c>
      <c r="H6" s="15">
        <f>D6*8</f>
        <v>222.4</v>
      </c>
      <c r="I6" s="16">
        <f>IF(C6="","",C6*12/F6)</f>
        <v>30</v>
      </c>
    </row>
    <row r="7" spans="1:10" ht="12">
      <c r="A7" s="34"/>
      <c r="B7" s="8" t="s">
        <v>85</v>
      </c>
      <c r="C7" s="8">
        <v>2100</v>
      </c>
      <c r="D7" s="8">
        <v>24.6</v>
      </c>
      <c r="E7" s="13">
        <f aca="true" t="shared" si="0" ref="E7:E43">ROUND(C7*D7,0)</f>
        <v>51660</v>
      </c>
      <c r="F7" s="14">
        <v>1680</v>
      </c>
      <c r="G7" s="15">
        <f aca="true" t="shared" si="1" ref="G7:G44">D7*F7/12</f>
        <v>3444</v>
      </c>
      <c r="H7" s="15">
        <f aca="true" t="shared" si="2" ref="H7:H44">D7*8</f>
        <v>196.8</v>
      </c>
      <c r="I7" s="16">
        <f aca="true" t="shared" si="3" ref="I7:I43">IF(C7="","",C7*12/F7)</f>
        <v>15</v>
      </c>
      <c r="J7" s="17"/>
    </row>
    <row r="8" spans="1:10" ht="12">
      <c r="A8" s="34"/>
      <c r="B8" s="8" t="s">
        <v>86</v>
      </c>
      <c r="C8" s="8">
        <v>5320</v>
      </c>
      <c r="D8" s="8">
        <v>31.88</v>
      </c>
      <c r="E8" s="13">
        <f t="shared" si="0"/>
        <v>169602</v>
      </c>
      <c r="F8" s="14">
        <v>1680</v>
      </c>
      <c r="G8" s="15">
        <f t="shared" si="1"/>
        <v>4463.2</v>
      </c>
      <c r="H8" s="15">
        <f t="shared" si="2"/>
        <v>255.04</v>
      </c>
      <c r="I8" s="16">
        <f t="shared" si="3"/>
        <v>38</v>
      </c>
      <c r="J8" s="17"/>
    </row>
    <row r="9" spans="1:10" ht="12">
      <c r="A9" s="34"/>
      <c r="B9" s="8" t="s">
        <v>87</v>
      </c>
      <c r="C9" s="8">
        <v>1960</v>
      </c>
      <c r="D9" s="8">
        <v>34.42</v>
      </c>
      <c r="E9" s="13">
        <f t="shared" si="0"/>
        <v>67463</v>
      </c>
      <c r="F9" s="14">
        <v>1680</v>
      </c>
      <c r="G9" s="15">
        <f t="shared" si="1"/>
        <v>4818.8</v>
      </c>
      <c r="H9" s="15">
        <f t="shared" si="2"/>
        <v>275.36</v>
      </c>
      <c r="I9" s="16">
        <f t="shared" si="3"/>
        <v>14</v>
      </c>
      <c r="J9" s="17"/>
    </row>
    <row r="10" spans="1:10" ht="12">
      <c r="A10" s="34"/>
      <c r="B10" s="8" t="s">
        <v>88</v>
      </c>
      <c r="C10" s="8">
        <v>2100</v>
      </c>
      <c r="D10" s="8">
        <v>38.87</v>
      </c>
      <c r="E10" s="13">
        <f t="shared" si="0"/>
        <v>81627</v>
      </c>
      <c r="F10" s="14">
        <v>1680</v>
      </c>
      <c r="G10" s="15">
        <f t="shared" si="1"/>
        <v>5441.8</v>
      </c>
      <c r="H10" s="15">
        <f t="shared" si="2"/>
        <v>310.96</v>
      </c>
      <c r="I10" s="16">
        <f t="shared" si="3"/>
        <v>15</v>
      </c>
      <c r="J10" s="17"/>
    </row>
    <row r="11" spans="1:10" ht="12">
      <c r="A11" s="34"/>
      <c r="B11" s="8" t="s">
        <v>89</v>
      </c>
      <c r="C11" s="8">
        <v>1260</v>
      </c>
      <c r="D11" s="8">
        <v>38.87</v>
      </c>
      <c r="E11" s="13">
        <f t="shared" si="0"/>
        <v>48976</v>
      </c>
      <c r="F11" s="14">
        <v>1680</v>
      </c>
      <c r="G11" s="15">
        <f t="shared" si="1"/>
        <v>5441.8</v>
      </c>
      <c r="H11" s="15">
        <f t="shared" si="2"/>
        <v>310.96</v>
      </c>
      <c r="I11" s="16">
        <f t="shared" si="3"/>
        <v>9</v>
      </c>
      <c r="J11" s="17"/>
    </row>
    <row r="12" spans="1:10" ht="12">
      <c r="A12" s="34"/>
      <c r="B12" s="8" t="s">
        <v>90</v>
      </c>
      <c r="C12" s="8">
        <v>1260</v>
      </c>
      <c r="D12" s="8">
        <v>46.64</v>
      </c>
      <c r="E12" s="13">
        <f t="shared" si="0"/>
        <v>58766</v>
      </c>
      <c r="F12" s="14">
        <v>1680</v>
      </c>
      <c r="G12" s="15">
        <f t="shared" si="1"/>
        <v>6529.599999999999</v>
      </c>
      <c r="H12" s="15">
        <f t="shared" si="2"/>
        <v>373.12</v>
      </c>
      <c r="I12" s="16">
        <f t="shared" si="3"/>
        <v>9</v>
      </c>
      <c r="J12" s="17"/>
    </row>
    <row r="13" spans="1:10" ht="12">
      <c r="A13" s="34" t="s">
        <v>91</v>
      </c>
      <c r="B13" s="87"/>
      <c r="C13" s="87">
        <f>SUM(C6:C12)</f>
        <v>18200</v>
      </c>
      <c r="D13" s="87"/>
      <c r="E13" s="88">
        <f>SUM(E6:E12)</f>
        <v>594854</v>
      </c>
      <c r="F13" s="89"/>
      <c r="G13" s="90">
        <f t="shared" si="1"/>
        <v>0</v>
      </c>
      <c r="H13" s="90">
        <f t="shared" si="2"/>
        <v>0</v>
      </c>
      <c r="I13" s="91">
        <f>SUM(I6:I12)</f>
        <v>130</v>
      </c>
      <c r="J13" s="17"/>
    </row>
    <row r="14" spans="1:10" ht="12">
      <c r="A14" s="34" t="s">
        <v>72</v>
      </c>
      <c r="B14" s="8" t="s">
        <v>92</v>
      </c>
      <c r="C14" s="8">
        <v>4250</v>
      </c>
      <c r="D14" s="8">
        <v>39.48</v>
      </c>
      <c r="E14" s="13">
        <f t="shared" si="0"/>
        <v>167790</v>
      </c>
      <c r="F14" s="14">
        <v>1700</v>
      </c>
      <c r="G14" s="15">
        <f t="shared" si="1"/>
        <v>5593</v>
      </c>
      <c r="H14" s="15">
        <f t="shared" si="2"/>
        <v>315.84</v>
      </c>
      <c r="I14" s="16">
        <f t="shared" si="3"/>
        <v>30</v>
      </c>
      <c r="J14" s="18"/>
    </row>
    <row r="15" spans="1:10" ht="12">
      <c r="A15" s="34"/>
      <c r="B15" s="8" t="s">
        <v>93</v>
      </c>
      <c r="C15" s="8">
        <v>4115</v>
      </c>
      <c r="D15" s="8">
        <v>39.48</v>
      </c>
      <c r="E15" s="13">
        <f t="shared" si="0"/>
        <v>162460</v>
      </c>
      <c r="F15" s="14">
        <v>1700</v>
      </c>
      <c r="G15" s="15">
        <f t="shared" si="1"/>
        <v>5593</v>
      </c>
      <c r="H15" s="15">
        <f t="shared" si="2"/>
        <v>315.84</v>
      </c>
      <c r="I15" s="16">
        <f t="shared" si="3"/>
        <v>29.04705882352941</v>
      </c>
      <c r="J15" s="18"/>
    </row>
    <row r="16" spans="1:10" ht="12">
      <c r="A16" s="34" t="s">
        <v>91</v>
      </c>
      <c r="B16" s="87"/>
      <c r="C16" s="87">
        <f>SUM(C14:C15)</f>
        <v>8365</v>
      </c>
      <c r="D16" s="87"/>
      <c r="E16" s="88">
        <f>SUM(E14:E15)</f>
        <v>330250</v>
      </c>
      <c r="F16" s="89"/>
      <c r="G16" s="90">
        <f t="shared" si="1"/>
        <v>0</v>
      </c>
      <c r="H16" s="90">
        <f t="shared" si="2"/>
        <v>0</v>
      </c>
      <c r="I16" s="91">
        <f>SUM(I14:I15)</f>
        <v>59.04705882352941</v>
      </c>
      <c r="J16" s="18"/>
    </row>
    <row r="17" spans="1:10" ht="12">
      <c r="A17" s="34" t="s">
        <v>80</v>
      </c>
      <c r="B17" s="8" t="s">
        <v>94</v>
      </c>
      <c r="C17" s="8">
        <v>4800</v>
      </c>
      <c r="D17" s="8">
        <v>31.28</v>
      </c>
      <c r="E17" s="13">
        <f t="shared" si="0"/>
        <v>150144</v>
      </c>
      <c r="F17" s="14">
        <v>1600</v>
      </c>
      <c r="G17" s="15">
        <f t="shared" si="1"/>
        <v>4170.666666666667</v>
      </c>
      <c r="H17" s="15">
        <f t="shared" si="2"/>
        <v>250.24</v>
      </c>
      <c r="I17" s="16">
        <f t="shared" si="3"/>
        <v>36</v>
      </c>
      <c r="J17" s="18"/>
    </row>
    <row r="18" spans="1:10" ht="12">
      <c r="A18" s="34"/>
      <c r="B18" s="8" t="s">
        <v>95</v>
      </c>
      <c r="C18" s="8">
        <v>6933</v>
      </c>
      <c r="D18" s="8">
        <v>31.28</v>
      </c>
      <c r="E18" s="13">
        <f t="shared" si="0"/>
        <v>216864</v>
      </c>
      <c r="F18" s="14">
        <v>1600</v>
      </c>
      <c r="G18" s="15">
        <f t="shared" si="1"/>
        <v>4170.666666666667</v>
      </c>
      <c r="H18" s="15">
        <f t="shared" si="2"/>
        <v>250.24</v>
      </c>
      <c r="I18" s="16">
        <f t="shared" si="3"/>
        <v>51.9975</v>
      </c>
      <c r="J18" s="18"/>
    </row>
    <row r="19" spans="1:10" ht="12">
      <c r="A19" s="34" t="s">
        <v>91</v>
      </c>
      <c r="B19" s="87"/>
      <c r="C19" s="87">
        <f>SUM(C17:C18)</f>
        <v>11733</v>
      </c>
      <c r="D19" s="87"/>
      <c r="E19" s="88">
        <f>SUM(E17:E18)</f>
        <v>367008</v>
      </c>
      <c r="F19" s="89"/>
      <c r="G19" s="90">
        <f t="shared" si="1"/>
        <v>0</v>
      </c>
      <c r="H19" s="90">
        <f t="shared" si="2"/>
        <v>0</v>
      </c>
      <c r="I19" s="91">
        <f>SUM(I17:I18)</f>
        <v>87.9975</v>
      </c>
      <c r="J19" s="18"/>
    </row>
    <row r="20" spans="1:10" ht="12">
      <c r="A20" s="34" t="s">
        <v>73</v>
      </c>
      <c r="B20" s="8" t="s">
        <v>84</v>
      </c>
      <c r="C20" s="8">
        <v>6782</v>
      </c>
      <c r="D20" s="8">
        <v>26.18</v>
      </c>
      <c r="E20" s="13">
        <f t="shared" si="0"/>
        <v>177553</v>
      </c>
      <c r="F20" s="14">
        <v>1565</v>
      </c>
      <c r="G20" s="15">
        <f t="shared" si="1"/>
        <v>3414.308333333333</v>
      </c>
      <c r="H20" s="15">
        <f t="shared" si="2"/>
        <v>209.44</v>
      </c>
      <c r="I20" s="16">
        <f t="shared" si="3"/>
        <v>52.00255591054313</v>
      </c>
      <c r="J20" s="18"/>
    </row>
    <row r="21" spans="1:10" ht="12">
      <c r="A21" s="34"/>
      <c r="B21" s="8" t="s">
        <v>96</v>
      </c>
      <c r="C21" s="8">
        <v>652</v>
      </c>
      <c r="D21" s="8">
        <v>51.82</v>
      </c>
      <c r="E21" s="13">
        <f t="shared" si="0"/>
        <v>33787</v>
      </c>
      <c r="F21" s="14">
        <v>1565</v>
      </c>
      <c r="G21" s="15">
        <f t="shared" si="1"/>
        <v>6758.191666666667</v>
      </c>
      <c r="H21" s="15">
        <f t="shared" si="2"/>
        <v>414.56</v>
      </c>
      <c r="I21" s="16">
        <f t="shared" si="3"/>
        <v>4.9993610223642175</v>
      </c>
      <c r="J21" s="18"/>
    </row>
    <row r="22" spans="1:10" ht="12">
      <c r="A22" s="34"/>
      <c r="B22" s="8" t="s">
        <v>97</v>
      </c>
      <c r="C22" s="8">
        <v>913</v>
      </c>
      <c r="D22" s="8">
        <v>42.32</v>
      </c>
      <c r="E22" s="13">
        <f t="shared" si="0"/>
        <v>38638</v>
      </c>
      <c r="F22" s="14">
        <v>1565</v>
      </c>
      <c r="G22" s="15">
        <f t="shared" si="1"/>
        <v>5519.233333333334</v>
      </c>
      <c r="H22" s="15">
        <f t="shared" si="2"/>
        <v>338.56</v>
      </c>
      <c r="I22" s="16">
        <f t="shared" si="3"/>
        <v>7.0006389776357825</v>
      </c>
      <c r="J22" s="18"/>
    </row>
    <row r="23" spans="1:10" ht="12">
      <c r="A23" s="34"/>
      <c r="B23" s="8" t="s">
        <v>98</v>
      </c>
      <c r="C23" s="8">
        <v>913</v>
      </c>
      <c r="D23" s="8">
        <v>43.49</v>
      </c>
      <c r="E23" s="13">
        <f t="shared" si="0"/>
        <v>39706</v>
      </c>
      <c r="F23" s="14">
        <v>1565</v>
      </c>
      <c r="G23" s="15">
        <f t="shared" si="1"/>
        <v>5671.820833333334</v>
      </c>
      <c r="H23" s="15">
        <f t="shared" si="2"/>
        <v>347.92</v>
      </c>
      <c r="I23" s="16">
        <f t="shared" si="3"/>
        <v>7.0006389776357825</v>
      </c>
      <c r="J23" s="18"/>
    </row>
    <row r="24" spans="1:10" ht="12">
      <c r="A24" s="34"/>
      <c r="B24" s="8" t="s">
        <v>99</v>
      </c>
      <c r="C24" s="8">
        <v>1043</v>
      </c>
      <c r="D24" s="8">
        <v>48.53</v>
      </c>
      <c r="E24" s="13">
        <f t="shared" si="0"/>
        <v>50617</v>
      </c>
      <c r="F24" s="14">
        <v>1565</v>
      </c>
      <c r="G24" s="15">
        <f t="shared" si="1"/>
        <v>6329.120833333333</v>
      </c>
      <c r="H24" s="15">
        <f t="shared" si="2"/>
        <v>388.24</v>
      </c>
      <c r="I24" s="16">
        <f t="shared" si="3"/>
        <v>7.997444089456869</v>
      </c>
      <c r="J24" s="18"/>
    </row>
    <row r="25" spans="1:10" ht="12">
      <c r="A25" s="34" t="s">
        <v>91</v>
      </c>
      <c r="B25" s="87"/>
      <c r="C25" s="87">
        <f>SUM(C20:C24)</f>
        <v>10303</v>
      </c>
      <c r="D25" s="87"/>
      <c r="E25" s="88">
        <f>SUM(E20:E24)</f>
        <v>340301</v>
      </c>
      <c r="F25" s="89"/>
      <c r="G25" s="90">
        <f t="shared" si="1"/>
        <v>0</v>
      </c>
      <c r="H25" s="90">
        <f t="shared" si="2"/>
        <v>0</v>
      </c>
      <c r="I25" s="91">
        <f>SUM(I20:I24)</f>
        <v>79.00063897763579</v>
      </c>
      <c r="J25" s="18"/>
    </row>
    <row r="26" spans="1:10" ht="12">
      <c r="A26" s="34" t="s">
        <v>74</v>
      </c>
      <c r="B26" s="8" t="s">
        <v>100</v>
      </c>
      <c r="C26" s="8">
        <v>770</v>
      </c>
      <c r="D26" s="8">
        <v>30</v>
      </c>
      <c r="E26" s="13">
        <f t="shared" si="0"/>
        <v>23100</v>
      </c>
      <c r="F26" s="14">
        <v>1680</v>
      </c>
      <c r="G26" s="15">
        <f t="shared" si="1"/>
        <v>4200</v>
      </c>
      <c r="H26" s="15">
        <f t="shared" si="2"/>
        <v>240</v>
      </c>
      <c r="I26" s="16">
        <f t="shared" si="3"/>
        <v>5.5</v>
      </c>
      <c r="J26" s="18"/>
    </row>
    <row r="27" spans="1:10" ht="12">
      <c r="A27" s="34"/>
      <c r="B27" s="8" t="s">
        <v>101</v>
      </c>
      <c r="C27" s="8">
        <v>350</v>
      </c>
      <c r="D27" s="8">
        <v>26</v>
      </c>
      <c r="E27" s="13">
        <f t="shared" si="0"/>
        <v>9100</v>
      </c>
      <c r="F27" s="14">
        <v>1680</v>
      </c>
      <c r="G27" s="15">
        <f t="shared" si="1"/>
        <v>3640</v>
      </c>
      <c r="H27" s="15">
        <f t="shared" si="2"/>
        <v>208</v>
      </c>
      <c r="I27" s="16">
        <f t="shared" si="3"/>
        <v>2.5</v>
      </c>
      <c r="J27" s="18"/>
    </row>
    <row r="28" spans="1:10" ht="12">
      <c r="A28" s="34"/>
      <c r="B28" s="8" t="s">
        <v>102</v>
      </c>
      <c r="C28" s="8">
        <v>1400</v>
      </c>
      <c r="D28" s="8">
        <v>24.77</v>
      </c>
      <c r="E28" s="13">
        <f t="shared" si="0"/>
        <v>34678</v>
      </c>
      <c r="F28" s="14">
        <v>1680</v>
      </c>
      <c r="G28" s="15">
        <f t="shared" si="1"/>
        <v>3467.7999999999997</v>
      </c>
      <c r="H28" s="15">
        <f t="shared" si="2"/>
        <v>198.16</v>
      </c>
      <c r="I28" s="16">
        <f t="shared" si="3"/>
        <v>10</v>
      </c>
      <c r="J28" s="18"/>
    </row>
    <row r="29" spans="1:10" ht="12">
      <c r="A29" s="34"/>
      <c r="B29" s="8" t="s">
        <v>103</v>
      </c>
      <c r="C29" s="8">
        <v>1260</v>
      </c>
      <c r="D29" s="8">
        <v>26</v>
      </c>
      <c r="E29" s="13">
        <f t="shared" si="0"/>
        <v>32760</v>
      </c>
      <c r="F29" s="14">
        <v>1680</v>
      </c>
      <c r="G29" s="15">
        <f t="shared" si="1"/>
        <v>3640</v>
      </c>
      <c r="H29" s="15">
        <f t="shared" si="2"/>
        <v>208</v>
      </c>
      <c r="I29" s="16">
        <f t="shared" si="3"/>
        <v>9</v>
      </c>
      <c r="J29" s="18"/>
    </row>
    <row r="30" spans="1:10" ht="12">
      <c r="A30" s="34"/>
      <c r="B30" s="8" t="s">
        <v>104</v>
      </c>
      <c r="C30" s="8">
        <v>1260</v>
      </c>
      <c r="D30" s="8">
        <v>26</v>
      </c>
      <c r="E30" s="13">
        <f t="shared" si="0"/>
        <v>32760</v>
      </c>
      <c r="F30" s="14">
        <v>1680</v>
      </c>
      <c r="G30" s="15">
        <f t="shared" si="1"/>
        <v>3640</v>
      </c>
      <c r="H30" s="15">
        <f t="shared" si="2"/>
        <v>208</v>
      </c>
      <c r="I30" s="16">
        <f t="shared" si="3"/>
        <v>9</v>
      </c>
      <c r="J30" s="18"/>
    </row>
    <row r="31" spans="1:10" ht="12">
      <c r="A31" s="34" t="s">
        <v>91</v>
      </c>
      <c r="B31" s="87"/>
      <c r="C31" s="87">
        <f>SUM(C26:C30)</f>
        <v>5040</v>
      </c>
      <c r="D31" s="87"/>
      <c r="E31" s="88">
        <f>SUM(E26:E30)</f>
        <v>132398</v>
      </c>
      <c r="F31" s="89"/>
      <c r="G31" s="90">
        <f t="shared" si="1"/>
        <v>0</v>
      </c>
      <c r="H31" s="90">
        <f t="shared" si="2"/>
        <v>0</v>
      </c>
      <c r="I31" s="91">
        <f>SUM(I26:I30)</f>
        <v>36</v>
      </c>
      <c r="J31" s="18"/>
    </row>
    <row r="32" spans="1:10" ht="12">
      <c r="A32" s="34" t="s">
        <v>75</v>
      </c>
      <c r="B32" s="8" t="s">
        <v>105</v>
      </c>
      <c r="C32" s="8">
        <v>280</v>
      </c>
      <c r="D32" s="8">
        <v>10</v>
      </c>
      <c r="E32" s="13">
        <f t="shared" si="0"/>
        <v>2800</v>
      </c>
      <c r="F32" s="14">
        <v>1680</v>
      </c>
      <c r="G32" s="15">
        <f t="shared" si="1"/>
        <v>1400</v>
      </c>
      <c r="H32" s="15">
        <f t="shared" si="2"/>
        <v>80</v>
      </c>
      <c r="I32" s="16">
        <f t="shared" si="3"/>
        <v>2</v>
      </c>
      <c r="J32" s="18"/>
    </row>
    <row r="33" spans="1:10" ht="12">
      <c r="A33" s="34"/>
      <c r="B33" s="8" t="s">
        <v>106</v>
      </c>
      <c r="C33" s="8">
        <v>4480</v>
      </c>
      <c r="D33" s="8">
        <v>19.52</v>
      </c>
      <c r="E33" s="13">
        <f t="shared" si="0"/>
        <v>87450</v>
      </c>
      <c r="F33" s="14">
        <v>1680</v>
      </c>
      <c r="G33" s="15">
        <f t="shared" si="1"/>
        <v>2732.7999999999997</v>
      </c>
      <c r="H33" s="15">
        <f t="shared" si="2"/>
        <v>156.16</v>
      </c>
      <c r="I33" s="16">
        <f t="shared" si="3"/>
        <v>32</v>
      </c>
      <c r="J33" s="18"/>
    </row>
    <row r="34" spans="1:10" ht="12">
      <c r="A34" s="34"/>
      <c r="B34" s="8" t="s">
        <v>107</v>
      </c>
      <c r="C34" s="8">
        <v>1400</v>
      </c>
      <c r="D34" s="8">
        <v>21.43</v>
      </c>
      <c r="E34" s="13">
        <f t="shared" si="0"/>
        <v>30002</v>
      </c>
      <c r="F34" s="14">
        <v>1680</v>
      </c>
      <c r="G34" s="15">
        <f t="shared" si="1"/>
        <v>3000.2000000000003</v>
      </c>
      <c r="H34" s="15">
        <f t="shared" si="2"/>
        <v>171.44</v>
      </c>
      <c r="I34" s="16">
        <f t="shared" si="3"/>
        <v>10</v>
      </c>
      <c r="J34" s="18"/>
    </row>
    <row r="35" spans="1:10" ht="12">
      <c r="A35" s="34" t="s">
        <v>91</v>
      </c>
      <c r="B35" s="87"/>
      <c r="C35" s="87">
        <f>SUM(C32:C34)</f>
        <v>6160</v>
      </c>
      <c r="D35" s="87"/>
      <c r="E35" s="88">
        <f>SUM(E32:E34)</f>
        <v>120252</v>
      </c>
      <c r="F35" s="89"/>
      <c r="G35" s="90">
        <f t="shared" si="1"/>
        <v>0</v>
      </c>
      <c r="H35" s="90">
        <f t="shared" si="2"/>
        <v>0</v>
      </c>
      <c r="I35" s="91">
        <f>SUM(I32:I34)</f>
        <v>44</v>
      </c>
      <c r="J35" s="18"/>
    </row>
    <row r="36" spans="1:10" ht="12">
      <c r="A36" s="34" t="s">
        <v>76</v>
      </c>
      <c r="B36" s="8"/>
      <c r="C36" s="8">
        <v>1120</v>
      </c>
      <c r="D36" s="8">
        <v>57.7</v>
      </c>
      <c r="E36" s="13">
        <f t="shared" si="0"/>
        <v>64624</v>
      </c>
      <c r="F36" s="14">
        <v>1680</v>
      </c>
      <c r="G36" s="15">
        <f t="shared" si="1"/>
        <v>8078</v>
      </c>
      <c r="H36" s="15">
        <f t="shared" si="2"/>
        <v>461.6</v>
      </c>
      <c r="I36" s="16">
        <f t="shared" si="3"/>
        <v>8</v>
      </c>
      <c r="J36" s="18"/>
    </row>
    <row r="37" spans="1:10" ht="12">
      <c r="A37" s="34"/>
      <c r="B37" s="8"/>
      <c r="C37" s="8">
        <v>5040</v>
      </c>
      <c r="D37" s="8">
        <v>40.9</v>
      </c>
      <c r="E37" s="13">
        <f t="shared" si="0"/>
        <v>206136</v>
      </c>
      <c r="F37" s="14">
        <v>1680</v>
      </c>
      <c r="G37" s="15">
        <f t="shared" si="1"/>
        <v>5726</v>
      </c>
      <c r="H37" s="15">
        <f t="shared" si="2"/>
        <v>327.2</v>
      </c>
      <c r="I37" s="16">
        <f t="shared" si="3"/>
        <v>36</v>
      </c>
      <c r="J37" s="18"/>
    </row>
    <row r="38" spans="1:10" ht="12">
      <c r="A38" s="34" t="s">
        <v>91</v>
      </c>
      <c r="B38" s="87"/>
      <c r="C38" s="87">
        <f>SUM(C36:C37)</f>
        <v>6160</v>
      </c>
      <c r="D38" s="87"/>
      <c r="E38" s="88">
        <f>SUM(E36:E37)</f>
        <v>270760</v>
      </c>
      <c r="F38" s="89"/>
      <c r="G38" s="90">
        <f t="shared" si="1"/>
        <v>0</v>
      </c>
      <c r="H38" s="90">
        <f t="shared" si="2"/>
        <v>0</v>
      </c>
      <c r="I38" s="91">
        <f>SUM(I36:I37)</f>
        <v>44</v>
      </c>
      <c r="J38" s="18"/>
    </row>
    <row r="39" spans="1:10" ht="12">
      <c r="A39" s="34" t="s">
        <v>77</v>
      </c>
      <c r="B39" s="8" t="s">
        <v>108</v>
      </c>
      <c r="C39" s="8">
        <v>982</v>
      </c>
      <c r="D39" s="8">
        <v>45.35</v>
      </c>
      <c r="E39" s="13">
        <f t="shared" si="0"/>
        <v>44534</v>
      </c>
      <c r="F39" s="14">
        <v>1570</v>
      </c>
      <c r="G39" s="15">
        <f t="shared" si="1"/>
        <v>5933.291666666667</v>
      </c>
      <c r="H39" s="15">
        <f t="shared" si="2"/>
        <v>362.8</v>
      </c>
      <c r="I39" s="16">
        <f t="shared" si="3"/>
        <v>7.505732484076433</v>
      </c>
      <c r="J39" s="18"/>
    </row>
    <row r="40" spans="1:10" ht="12">
      <c r="A40" s="34"/>
      <c r="B40" s="8" t="s">
        <v>109</v>
      </c>
      <c r="C40" s="8">
        <v>982</v>
      </c>
      <c r="D40" s="8">
        <v>35.6</v>
      </c>
      <c r="E40" s="13">
        <f t="shared" si="0"/>
        <v>34959</v>
      </c>
      <c r="F40" s="14">
        <v>1570</v>
      </c>
      <c r="G40" s="15">
        <f t="shared" si="1"/>
        <v>4657.666666666667</v>
      </c>
      <c r="H40" s="15">
        <f t="shared" si="2"/>
        <v>284.8</v>
      </c>
      <c r="I40" s="16">
        <f t="shared" si="3"/>
        <v>7.505732484076433</v>
      </c>
      <c r="J40" s="18"/>
    </row>
    <row r="41" spans="1:10" ht="12">
      <c r="A41" s="34" t="s">
        <v>91</v>
      </c>
      <c r="B41" s="87"/>
      <c r="C41" s="87">
        <f>SUM(C39:C40)</f>
        <v>1964</v>
      </c>
      <c r="D41" s="87"/>
      <c r="E41" s="88">
        <f>SUM(E39:E40)</f>
        <v>79493</v>
      </c>
      <c r="F41" s="89"/>
      <c r="G41" s="90">
        <f t="shared" si="1"/>
        <v>0</v>
      </c>
      <c r="H41" s="90">
        <f t="shared" si="2"/>
        <v>0</v>
      </c>
      <c r="I41" s="91">
        <f>SUM(I39:I40)</f>
        <v>15.011464968152866</v>
      </c>
      <c r="J41" s="18"/>
    </row>
    <row r="42" spans="1:10" ht="12">
      <c r="A42" s="34" t="s">
        <v>78</v>
      </c>
      <c r="B42" s="8" t="s">
        <v>110</v>
      </c>
      <c r="C42" s="8">
        <v>825</v>
      </c>
      <c r="D42" s="8">
        <v>32.75</v>
      </c>
      <c r="E42" s="13">
        <f t="shared" si="0"/>
        <v>27019</v>
      </c>
      <c r="F42" s="14">
        <v>1650</v>
      </c>
      <c r="G42" s="15">
        <f t="shared" si="1"/>
        <v>4503.125</v>
      </c>
      <c r="H42" s="15">
        <f t="shared" si="2"/>
        <v>262</v>
      </c>
      <c r="I42" s="16">
        <f t="shared" si="3"/>
        <v>6</v>
      </c>
      <c r="J42" s="18"/>
    </row>
    <row r="43" spans="1:10" ht="12">
      <c r="A43" s="34"/>
      <c r="B43" s="8" t="s">
        <v>111</v>
      </c>
      <c r="C43" s="8">
        <v>687.5</v>
      </c>
      <c r="D43" s="8">
        <v>50.66</v>
      </c>
      <c r="E43" s="13">
        <f t="shared" si="0"/>
        <v>34829</v>
      </c>
      <c r="F43" s="14">
        <v>1650</v>
      </c>
      <c r="G43" s="15">
        <f t="shared" si="1"/>
        <v>6965.75</v>
      </c>
      <c r="H43" s="15">
        <f t="shared" si="2"/>
        <v>405.28</v>
      </c>
      <c r="I43" s="16">
        <f t="shared" si="3"/>
        <v>5</v>
      </c>
      <c r="J43" s="18"/>
    </row>
    <row r="44" spans="1:10" ht="12">
      <c r="A44" s="34" t="s">
        <v>91</v>
      </c>
      <c r="B44" s="87"/>
      <c r="C44" s="87">
        <f>SUM(C42:C43)</f>
        <v>1512.5</v>
      </c>
      <c r="D44" s="87"/>
      <c r="E44" s="88">
        <f>SUM(E42:E43)</f>
        <v>61848</v>
      </c>
      <c r="F44" s="89"/>
      <c r="G44" s="90">
        <f t="shared" si="1"/>
        <v>0</v>
      </c>
      <c r="H44" s="90">
        <f t="shared" si="2"/>
        <v>0</v>
      </c>
      <c r="I44" s="91">
        <f>SUM(I42:I43)</f>
        <v>11</v>
      </c>
      <c r="J44" s="18"/>
    </row>
    <row r="45" ht="12">
      <c r="A45" s="18"/>
    </row>
    <row r="46" ht="12">
      <c r="A46" s="18"/>
    </row>
    <row r="47" ht="12">
      <c r="A47" s="18"/>
    </row>
    <row r="48" ht="12">
      <c r="A48" s="18"/>
    </row>
    <row r="49" ht="12">
      <c r="A49" s="18"/>
    </row>
    <row r="50" ht="12">
      <c r="A50" s="18"/>
    </row>
    <row r="51" ht="12">
      <c r="A51" s="5"/>
    </row>
    <row r="52" ht="12">
      <c r="A52" s="5"/>
    </row>
    <row r="53" ht="12">
      <c r="A53" s="5"/>
    </row>
    <row r="54" ht="12">
      <c r="A54" s="5"/>
    </row>
    <row r="55" ht="12">
      <c r="A55" s="5"/>
    </row>
    <row r="56" ht="12">
      <c r="A56" s="5"/>
    </row>
    <row r="57" ht="12">
      <c r="A57" s="5"/>
    </row>
    <row r="58" ht="12">
      <c r="A58" s="5"/>
    </row>
    <row r="59" ht="12">
      <c r="A59" s="5"/>
    </row>
    <row r="60" ht="12">
      <c r="A60" s="5"/>
    </row>
    <row r="61" ht="12">
      <c r="A61" s="5"/>
    </row>
    <row r="62" ht="12">
      <c r="A62" s="5"/>
    </row>
    <row r="63" ht="12">
      <c r="A63" s="5"/>
    </row>
    <row r="64" ht="12">
      <c r="A64" s="5"/>
    </row>
    <row r="65" ht="12">
      <c r="A65" s="5"/>
    </row>
    <row r="66" ht="12">
      <c r="A66" s="5"/>
    </row>
    <row r="67" ht="12">
      <c r="A67" s="5"/>
    </row>
    <row r="68" ht="12">
      <c r="A68" s="19"/>
    </row>
    <row r="69" ht="12">
      <c r="A69" s="5"/>
    </row>
    <row r="70" ht="12">
      <c r="A70" s="5"/>
    </row>
    <row r="71" ht="12">
      <c r="A71" s="5"/>
    </row>
    <row r="72" ht="12">
      <c r="A72" s="5"/>
    </row>
    <row r="73" ht="12">
      <c r="A73" s="5"/>
    </row>
    <row r="74" ht="12">
      <c r="A74" s="19"/>
    </row>
    <row r="75" ht="12">
      <c r="A75" s="5"/>
    </row>
    <row r="76" ht="12">
      <c r="A76" s="5"/>
    </row>
    <row r="77" ht="12">
      <c r="A77" s="5"/>
    </row>
    <row r="78" ht="12">
      <c r="A78" s="5"/>
    </row>
    <row r="79" ht="12">
      <c r="A79" s="5"/>
    </row>
    <row r="80" ht="12">
      <c r="A80" s="19"/>
    </row>
    <row r="81" ht="12">
      <c r="A81" s="5"/>
    </row>
    <row r="82" ht="12">
      <c r="A82" s="5"/>
    </row>
    <row r="83" ht="12">
      <c r="A83" s="5"/>
    </row>
    <row r="84" ht="12">
      <c r="A84" s="5"/>
    </row>
    <row r="85" ht="12">
      <c r="A85" s="5"/>
    </row>
    <row r="86" ht="12">
      <c r="A86" s="19"/>
    </row>
    <row r="87" ht="12">
      <c r="A87" s="5"/>
    </row>
    <row r="88" ht="12">
      <c r="A88" s="5"/>
    </row>
    <row r="89" ht="12">
      <c r="A89" s="5"/>
    </row>
    <row r="90" ht="12">
      <c r="A90" s="5"/>
    </row>
    <row r="91" ht="12">
      <c r="A91" s="5"/>
    </row>
    <row r="92" ht="12">
      <c r="A92" s="19"/>
    </row>
    <row r="93" ht="12">
      <c r="A93" s="5"/>
    </row>
    <row r="94" ht="12">
      <c r="A94" s="5"/>
    </row>
    <row r="95" ht="12">
      <c r="A95" s="5"/>
    </row>
    <row r="96" ht="12">
      <c r="A96" s="5"/>
    </row>
    <row r="97" ht="12">
      <c r="A97" s="5"/>
    </row>
    <row r="98" ht="12">
      <c r="A98" s="19"/>
    </row>
    <row r="99" ht="12">
      <c r="A99" s="5"/>
    </row>
    <row r="100" ht="12">
      <c r="A100" s="5"/>
    </row>
    <row r="101" ht="12">
      <c r="A101" s="5"/>
    </row>
    <row r="102" ht="12">
      <c r="A102" s="5"/>
    </row>
    <row r="103" ht="12">
      <c r="A103" s="5"/>
    </row>
    <row r="104" ht="12">
      <c r="A104" s="5"/>
    </row>
    <row r="105" ht="12">
      <c r="A105" s="5"/>
    </row>
    <row r="106" ht="12">
      <c r="A106" s="5"/>
    </row>
    <row r="107" ht="12">
      <c r="A107" s="5"/>
    </row>
    <row r="108" ht="12">
      <c r="A108" s="5"/>
    </row>
    <row r="109" ht="12">
      <c r="A109" s="5"/>
    </row>
    <row r="110" ht="12">
      <c r="A110" s="5"/>
    </row>
    <row r="111" ht="12">
      <c r="A111" s="5"/>
    </row>
    <row r="112" ht="12">
      <c r="A112" s="5"/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">
      <c r="A117" s="5"/>
    </row>
    <row r="118" ht="12">
      <c r="A118" s="5"/>
    </row>
    <row r="119" ht="12">
      <c r="A119" s="5"/>
    </row>
    <row r="120" ht="12">
      <c r="A120" s="5"/>
    </row>
    <row r="121" ht="12">
      <c r="A121" s="5"/>
    </row>
    <row r="122" ht="12">
      <c r="A122" s="5"/>
    </row>
    <row r="123" ht="12">
      <c r="A123" s="5"/>
    </row>
    <row r="124" ht="12">
      <c r="A124" s="5"/>
    </row>
    <row r="125" ht="12">
      <c r="A125" s="5"/>
    </row>
    <row r="126" ht="12">
      <c r="A126" s="5"/>
    </row>
    <row r="127" ht="12">
      <c r="A127" s="5"/>
    </row>
    <row r="128" ht="12">
      <c r="A128" s="5"/>
    </row>
    <row r="129" ht="12">
      <c r="A129" s="5"/>
    </row>
    <row r="130" ht="12">
      <c r="A130" s="5"/>
    </row>
    <row r="131" ht="12">
      <c r="A131" s="5"/>
    </row>
    <row r="132" ht="12">
      <c r="A132" s="5"/>
    </row>
    <row r="133" ht="12">
      <c r="A133" s="5"/>
    </row>
    <row r="134" ht="12">
      <c r="A134" s="5"/>
    </row>
    <row r="135" ht="12">
      <c r="A135" s="5"/>
    </row>
    <row r="136" ht="12">
      <c r="A136" s="5"/>
    </row>
    <row r="137" ht="12">
      <c r="A137" s="5"/>
    </row>
    <row r="138" ht="12">
      <c r="A138" s="5"/>
    </row>
    <row r="139" ht="12">
      <c r="A139" s="5"/>
    </row>
    <row r="140" ht="12">
      <c r="A140" s="5"/>
    </row>
    <row r="141" ht="12">
      <c r="A141" s="5"/>
    </row>
    <row r="142" ht="12">
      <c r="A142" s="5"/>
    </row>
    <row r="143" ht="12">
      <c r="A143" s="5"/>
    </row>
    <row r="144" ht="12">
      <c r="A144" s="5"/>
    </row>
    <row r="145" ht="12">
      <c r="A145" s="5"/>
    </row>
    <row r="146" ht="12">
      <c r="A146" s="5"/>
    </row>
    <row r="147" ht="12">
      <c r="A147" s="5"/>
    </row>
    <row r="148" ht="12">
      <c r="A148" s="5"/>
    </row>
    <row r="149" ht="12">
      <c r="A149" s="5"/>
    </row>
    <row r="150" ht="12">
      <c r="A150" s="5"/>
    </row>
    <row r="151" ht="12">
      <c r="A151" s="5"/>
    </row>
    <row r="152" ht="12">
      <c r="A152" s="5"/>
    </row>
    <row r="153" ht="12">
      <c r="A153" s="5"/>
    </row>
    <row r="154" ht="12">
      <c r="A154" s="5"/>
    </row>
    <row r="155" ht="12">
      <c r="A155" s="5"/>
    </row>
    <row r="156" ht="12">
      <c r="A156" s="5"/>
    </row>
    <row r="157" ht="12">
      <c r="A157" s="5"/>
    </row>
    <row r="158" ht="12">
      <c r="A158" s="5"/>
    </row>
    <row r="159" ht="12">
      <c r="A159" s="5"/>
    </row>
    <row r="160" ht="12">
      <c r="A160" s="5"/>
    </row>
    <row r="161" ht="12">
      <c r="A161" s="5"/>
    </row>
    <row r="162" ht="12">
      <c r="A162" s="5"/>
    </row>
    <row r="163" ht="12">
      <c r="A163" s="5"/>
    </row>
    <row r="164" ht="12">
      <c r="A164" s="5"/>
    </row>
    <row r="165" ht="12">
      <c r="A165" s="5"/>
    </row>
    <row r="166" ht="12">
      <c r="A166" s="5"/>
    </row>
    <row r="167" ht="12">
      <c r="A167" s="5"/>
    </row>
    <row r="168" ht="12">
      <c r="A168" s="5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">
      <c r="A175" s="5"/>
    </row>
    <row r="176" ht="12">
      <c r="A176" s="5"/>
    </row>
    <row r="177" ht="12">
      <c r="A177" s="5"/>
    </row>
    <row r="178" ht="12">
      <c r="A178" s="5"/>
    </row>
    <row r="179" ht="12">
      <c r="A179" s="5"/>
    </row>
    <row r="180" ht="12">
      <c r="A180" s="5"/>
    </row>
    <row r="181" ht="12">
      <c r="A181" s="5"/>
    </row>
    <row r="182" ht="12">
      <c r="A182" s="5"/>
    </row>
    <row r="183" ht="12">
      <c r="A183" s="5"/>
    </row>
    <row r="184" ht="12">
      <c r="A184" s="5"/>
    </row>
    <row r="185" ht="12">
      <c r="A185" s="5"/>
    </row>
    <row r="186" ht="12">
      <c r="A186" s="5"/>
    </row>
    <row r="187" ht="12">
      <c r="A187" s="5"/>
    </row>
    <row r="188" ht="12">
      <c r="A188" s="5"/>
    </row>
    <row r="189" ht="12">
      <c r="A189" s="5"/>
    </row>
    <row r="190" ht="12">
      <c r="A190" s="5"/>
    </row>
    <row r="191" ht="12">
      <c r="A191" s="5"/>
    </row>
    <row r="192" ht="12">
      <c r="A192" s="5"/>
    </row>
    <row r="193" ht="12">
      <c r="A193" s="5"/>
    </row>
    <row r="194" ht="12">
      <c r="A194" s="5"/>
    </row>
    <row r="195" ht="12">
      <c r="A195" s="5"/>
    </row>
    <row r="196" ht="12">
      <c r="A196" s="5"/>
    </row>
    <row r="197" ht="12">
      <c r="A197" s="5"/>
    </row>
    <row r="198" ht="12">
      <c r="A198" s="5"/>
    </row>
    <row r="199" ht="12">
      <c r="A199" s="5"/>
    </row>
    <row r="200" ht="12">
      <c r="A200" s="5"/>
    </row>
    <row r="201" ht="12">
      <c r="A201" s="5"/>
    </row>
    <row r="202" ht="12">
      <c r="A202" s="5"/>
    </row>
    <row r="203" ht="12">
      <c r="A203" s="5"/>
    </row>
    <row r="204" ht="12">
      <c r="A204" s="5"/>
    </row>
    <row r="205" ht="12">
      <c r="A205" s="5"/>
    </row>
    <row r="206" ht="12">
      <c r="A206" s="5"/>
    </row>
    <row r="207" ht="12">
      <c r="A207" s="5"/>
    </row>
    <row r="208" ht="12">
      <c r="A208" s="5"/>
    </row>
    <row r="209" ht="12">
      <c r="A209" s="5"/>
    </row>
    <row r="210" ht="12">
      <c r="A210" s="5"/>
    </row>
    <row r="211" ht="12">
      <c r="A211" s="5"/>
    </row>
    <row r="212" ht="12">
      <c r="A212" s="5"/>
    </row>
    <row r="213" ht="12">
      <c r="A213" s="5"/>
    </row>
    <row r="214" ht="12">
      <c r="A214" s="5"/>
    </row>
    <row r="215" ht="12">
      <c r="A215" s="5"/>
    </row>
    <row r="216" ht="12">
      <c r="A216" s="5"/>
    </row>
    <row r="217" ht="12">
      <c r="A217" s="5"/>
    </row>
    <row r="218" ht="12">
      <c r="A218" s="5"/>
    </row>
    <row r="219" ht="12">
      <c r="A219" s="5"/>
    </row>
    <row r="220" ht="12">
      <c r="A220" s="5"/>
    </row>
    <row r="221" ht="12">
      <c r="A221" s="5"/>
    </row>
    <row r="222" ht="12">
      <c r="A222" s="5"/>
    </row>
    <row r="223" ht="12">
      <c r="A223" s="5"/>
    </row>
    <row r="224" ht="12">
      <c r="A224" s="5"/>
    </row>
    <row r="225" ht="12">
      <c r="A225" s="5"/>
    </row>
    <row r="226" ht="12">
      <c r="A226" s="5"/>
    </row>
    <row r="227" ht="12">
      <c r="A227" s="5"/>
    </row>
    <row r="228" ht="12">
      <c r="A228" s="5"/>
    </row>
    <row r="229" ht="12">
      <c r="A229" s="5"/>
    </row>
    <row r="230" ht="12">
      <c r="A230" s="5"/>
    </row>
    <row r="231" ht="12">
      <c r="A231" s="5"/>
    </row>
    <row r="232" ht="12">
      <c r="A232" s="5"/>
    </row>
    <row r="233" ht="12">
      <c r="A233" s="5"/>
    </row>
    <row r="234" ht="12">
      <c r="A234" s="5"/>
    </row>
    <row r="235" ht="12">
      <c r="A235" s="5"/>
    </row>
    <row r="236" ht="12">
      <c r="A236" s="5"/>
    </row>
    <row r="237" ht="12">
      <c r="A237" s="5"/>
    </row>
    <row r="238" ht="12">
      <c r="A238" s="5"/>
    </row>
    <row r="239" ht="12">
      <c r="A239" s="5"/>
    </row>
    <row r="240" ht="12">
      <c r="A240" s="5"/>
    </row>
    <row r="241" ht="12">
      <c r="A241" s="5"/>
    </row>
    <row r="242" ht="12">
      <c r="A242" s="5"/>
    </row>
    <row r="243" ht="12">
      <c r="A243" s="5"/>
    </row>
    <row r="244" ht="12">
      <c r="A244" s="5"/>
    </row>
    <row r="245" ht="12">
      <c r="A245" s="5"/>
    </row>
    <row r="246" ht="12">
      <c r="A246" s="5"/>
    </row>
    <row r="247" ht="12">
      <c r="A247" s="5"/>
    </row>
    <row r="248" ht="12">
      <c r="A248" s="5"/>
    </row>
    <row r="249" ht="12">
      <c r="A249" s="5"/>
    </row>
    <row r="250" ht="12">
      <c r="A250" s="5"/>
    </row>
    <row r="251" ht="12">
      <c r="A251" s="5"/>
    </row>
    <row r="252" ht="12">
      <c r="A252" s="5"/>
    </row>
    <row r="253" ht="12">
      <c r="A253" s="5"/>
    </row>
    <row r="254" ht="12">
      <c r="A254" s="5"/>
    </row>
    <row r="255" ht="12">
      <c r="A255" s="5"/>
    </row>
    <row r="256" ht="12">
      <c r="A256" s="5"/>
    </row>
    <row r="257" ht="12">
      <c r="A257" s="5"/>
    </row>
    <row r="258" ht="12">
      <c r="A258" s="5"/>
    </row>
    <row r="259" ht="12">
      <c r="A259" s="5"/>
    </row>
    <row r="260" ht="12">
      <c r="A260" s="5"/>
    </row>
    <row r="261" ht="12">
      <c r="A261" s="5"/>
    </row>
    <row r="262" ht="12">
      <c r="A262" s="5"/>
    </row>
    <row r="263" ht="12">
      <c r="A263" s="5"/>
    </row>
    <row r="264" ht="12">
      <c r="A264" s="5"/>
    </row>
    <row r="265" ht="12">
      <c r="A265" s="5"/>
    </row>
    <row r="266" ht="12">
      <c r="A266" s="5"/>
    </row>
    <row r="267" ht="12">
      <c r="A267" s="5"/>
    </row>
    <row r="268" ht="12">
      <c r="A268" s="5"/>
    </row>
    <row r="269" ht="12">
      <c r="A269" s="5"/>
    </row>
    <row r="270" ht="12">
      <c r="A270" s="5"/>
    </row>
    <row r="271" ht="12">
      <c r="A271" s="5"/>
    </row>
    <row r="272" ht="12">
      <c r="A272" s="5"/>
    </row>
    <row r="273" ht="12">
      <c r="A273" s="5"/>
    </row>
    <row r="274" ht="12">
      <c r="A274" s="5"/>
    </row>
    <row r="275" ht="12">
      <c r="A275" s="5"/>
    </row>
    <row r="276" ht="12">
      <c r="A276" s="5"/>
    </row>
    <row r="277" ht="12">
      <c r="A277" s="5"/>
    </row>
    <row r="278" ht="12">
      <c r="A278" s="5"/>
    </row>
    <row r="279" ht="12">
      <c r="A279" s="5"/>
    </row>
    <row r="280" ht="12">
      <c r="A280" s="5"/>
    </row>
    <row r="281" ht="12">
      <c r="A281" s="5"/>
    </row>
    <row r="282" ht="12">
      <c r="A282" s="5"/>
    </row>
    <row r="283" ht="12">
      <c r="A283" s="5"/>
    </row>
    <row r="284" ht="12">
      <c r="A284" s="5"/>
    </row>
    <row r="285" ht="12">
      <c r="A285" s="5"/>
    </row>
    <row r="286" ht="12">
      <c r="A286" s="5"/>
    </row>
    <row r="287" ht="12">
      <c r="A287" s="5"/>
    </row>
    <row r="288" ht="12">
      <c r="A288" s="5"/>
    </row>
    <row r="289" ht="12">
      <c r="A289" s="5"/>
    </row>
    <row r="290" ht="12">
      <c r="A290" s="5"/>
    </row>
    <row r="291" ht="12">
      <c r="A291" s="5"/>
    </row>
    <row r="292" ht="12">
      <c r="A292" s="5"/>
    </row>
    <row r="293" ht="12">
      <c r="A293" s="5"/>
    </row>
    <row r="294" ht="12">
      <c r="A294" s="5"/>
    </row>
    <row r="295" ht="12">
      <c r="A295" s="5"/>
    </row>
    <row r="296" ht="12">
      <c r="A296" s="5"/>
    </row>
    <row r="297" ht="12">
      <c r="A297" s="5"/>
    </row>
    <row r="298" ht="12">
      <c r="A298" s="5"/>
    </row>
    <row r="299" ht="12">
      <c r="A299" s="5"/>
    </row>
    <row r="300" ht="12">
      <c r="A300" s="5"/>
    </row>
    <row r="301" ht="12">
      <c r="A301" s="5"/>
    </row>
    <row r="302" ht="12">
      <c r="A302" s="5"/>
    </row>
    <row r="303" ht="12">
      <c r="A303" s="5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5"/>
    </row>
    <row r="309" ht="12">
      <c r="A309" s="5"/>
    </row>
    <row r="310" ht="12">
      <c r="A310" s="5"/>
    </row>
    <row r="311" ht="12">
      <c r="A311" s="5"/>
    </row>
    <row r="312" ht="12">
      <c r="A312" s="5"/>
    </row>
    <row r="313" ht="12">
      <c r="A313" s="5"/>
    </row>
    <row r="314" ht="12">
      <c r="A314" s="5"/>
    </row>
    <row r="315" ht="12">
      <c r="A315" s="5"/>
    </row>
    <row r="316" ht="12">
      <c r="A316" s="5"/>
    </row>
    <row r="317" ht="12">
      <c r="A317" s="5"/>
    </row>
    <row r="318" ht="12">
      <c r="A318" s="5"/>
    </row>
    <row r="319" ht="12">
      <c r="A319" s="5"/>
    </row>
    <row r="320" ht="12">
      <c r="A320" s="5"/>
    </row>
    <row r="321" ht="12">
      <c r="A321" s="5"/>
    </row>
    <row r="322" ht="12">
      <c r="A322" s="5"/>
    </row>
    <row r="323" ht="12">
      <c r="A323" s="5"/>
    </row>
    <row r="324" ht="12">
      <c r="A324" s="5"/>
    </row>
    <row r="325" ht="12">
      <c r="A325" s="5"/>
    </row>
    <row r="326" ht="12">
      <c r="A326" s="5"/>
    </row>
    <row r="327" ht="12">
      <c r="A327" s="5"/>
    </row>
    <row r="328" ht="12">
      <c r="A328" s="5"/>
    </row>
    <row r="329" ht="12">
      <c r="A329" s="5"/>
    </row>
    <row r="330" ht="12">
      <c r="A330" s="5"/>
    </row>
    <row r="331" ht="12">
      <c r="A331" s="5"/>
    </row>
    <row r="332" ht="12">
      <c r="A332" s="5"/>
    </row>
    <row r="333" ht="12">
      <c r="A333" s="5"/>
    </row>
    <row r="334" ht="12">
      <c r="A334" s="5"/>
    </row>
    <row r="335" ht="12">
      <c r="A335" s="5"/>
    </row>
    <row r="336" ht="12">
      <c r="A336" s="5"/>
    </row>
    <row r="337" ht="12">
      <c r="A337" s="5"/>
    </row>
    <row r="338" ht="12">
      <c r="A338" s="5"/>
    </row>
    <row r="339" ht="12">
      <c r="A339" s="5"/>
    </row>
    <row r="340" ht="12">
      <c r="A340" s="5"/>
    </row>
    <row r="341" ht="12">
      <c r="A341" s="5"/>
    </row>
    <row r="342" ht="12">
      <c r="A342" s="5"/>
    </row>
    <row r="343" ht="12">
      <c r="A343" s="5"/>
    </row>
    <row r="344" ht="12">
      <c r="A344" s="5"/>
    </row>
    <row r="345" ht="12">
      <c r="A345" s="5"/>
    </row>
    <row r="346" ht="12">
      <c r="A346" s="5"/>
    </row>
    <row r="347" ht="12">
      <c r="A347" s="5"/>
    </row>
    <row r="348" ht="12">
      <c r="A348" s="5"/>
    </row>
    <row r="349" ht="12">
      <c r="A349" s="5"/>
    </row>
    <row r="350" ht="12">
      <c r="A350" s="5"/>
    </row>
    <row r="351" ht="12">
      <c r="A351" s="5"/>
    </row>
    <row r="352" ht="12">
      <c r="A352" s="5"/>
    </row>
    <row r="353" ht="12">
      <c r="A353" s="5"/>
    </row>
    <row r="354" ht="12">
      <c r="A354" s="5"/>
    </row>
    <row r="355" ht="12">
      <c r="A355" s="5"/>
    </row>
    <row r="356" ht="12">
      <c r="A356" s="5"/>
    </row>
    <row r="357" ht="12">
      <c r="A357" s="5"/>
    </row>
    <row r="358" ht="12">
      <c r="A358" s="5"/>
    </row>
    <row r="359" ht="12">
      <c r="A359" s="5"/>
    </row>
    <row r="360" ht="12">
      <c r="A360" s="5"/>
    </row>
    <row r="361" ht="12">
      <c r="A361" s="5"/>
    </row>
    <row r="362" ht="12">
      <c r="A362" s="5"/>
    </row>
    <row r="363" ht="12">
      <c r="A363" s="5"/>
    </row>
    <row r="364" ht="12">
      <c r="A364" s="5"/>
    </row>
    <row r="365" ht="12">
      <c r="A365" s="5"/>
    </row>
    <row r="366" ht="12">
      <c r="A366" s="5"/>
    </row>
    <row r="367" ht="12">
      <c r="A367" s="5"/>
    </row>
    <row r="368" ht="12">
      <c r="A368" s="5"/>
    </row>
    <row r="369" ht="12">
      <c r="A369" s="5"/>
    </row>
    <row r="370" ht="12">
      <c r="A370" s="5"/>
    </row>
    <row r="371" ht="12">
      <c r="A371" s="5"/>
    </row>
    <row r="372" ht="12">
      <c r="A372" s="5"/>
    </row>
    <row r="373" ht="12">
      <c r="A373" s="5"/>
    </row>
    <row r="374" ht="12">
      <c r="A374" s="5"/>
    </row>
    <row r="375" ht="12">
      <c r="A375" s="5"/>
    </row>
    <row r="376" ht="12">
      <c r="A376" s="5"/>
    </row>
    <row r="377" ht="12">
      <c r="A377" s="5"/>
    </row>
    <row r="378" ht="12">
      <c r="A378" s="5"/>
    </row>
    <row r="379" ht="12">
      <c r="A379" s="5"/>
    </row>
    <row r="380" ht="12">
      <c r="A380" s="5"/>
    </row>
    <row r="381" ht="12">
      <c r="A381" s="5"/>
    </row>
    <row r="382" ht="12">
      <c r="A382" s="5"/>
    </row>
    <row r="383" ht="12">
      <c r="A383" s="5"/>
    </row>
    <row r="384" ht="12">
      <c r="A384" s="5"/>
    </row>
    <row r="385" ht="12">
      <c r="A385" s="5"/>
    </row>
    <row r="386" ht="12">
      <c r="A386" s="5"/>
    </row>
    <row r="387" ht="12">
      <c r="A387" s="5"/>
    </row>
    <row r="388" ht="12">
      <c r="A388" s="5"/>
    </row>
    <row r="389" ht="12">
      <c r="A389" s="5"/>
    </row>
    <row r="390" ht="12">
      <c r="A390" s="5"/>
    </row>
    <row r="391" ht="12">
      <c r="A391" s="5"/>
    </row>
    <row r="392" ht="12">
      <c r="A392" s="5"/>
    </row>
    <row r="393" ht="12">
      <c r="A393" s="5"/>
    </row>
    <row r="394" ht="12">
      <c r="A394" s="5"/>
    </row>
    <row r="395" ht="12">
      <c r="A395" s="5"/>
    </row>
    <row r="396" ht="12">
      <c r="A396" s="5"/>
    </row>
    <row r="397" ht="12">
      <c r="A397" s="5"/>
    </row>
    <row r="398" ht="12">
      <c r="A398" s="5"/>
    </row>
    <row r="399" ht="12">
      <c r="A399" s="5"/>
    </row>
    <row r="400" ht="12">
      <c r="A400" s="5"/>
    </row>
  </sheetData>
  <mergeCells count="1">
    <mergeCell ref="A1:I1"/>
  </mergeCells>
  <conditionalFormatting sqref="H6:H44">
    <cfRule type="cellIs" priority="1" dxfId="2" operator="greaterThan" stopIfTrue="1">
      <formula>700</formula>
    </cfRule>
  </conditionalFormatting>
  <printOptions/>
  <pageMargins left="0.3937007874015748" right="0.3937007874015748" top="0.5905511811023623" bottom="0.5905511811023623" header="0.5118110236220472" footer="0.3937007874015748"/>
  <pageSetup horizontalDpi="600" verticalDpi="600" orientation="portrait" paperSize="9" scale="90" r:id="rId1"/>
  <headerFooter alignWithMargins="0">
    <oddFooter>&amp;C&amp;F&amp;   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Milani</dc:creator>
  <cp:keywords/>
  <dc:description/>
  <cp:lastModifiedBy>ANA</cp:lastModifiedBy>
  <cp:lastPrinted>2006-05-22T14:30:50Z</cp:lastPrinted>
  <dcterms:created xsi:type="dcterms:W3CDTF">2003-06-29T13:00:49Z</dcterms:created>
  <dcterms:modified xsi:type="dcterms:W3CDTF">2006-09-01T11:37:33Z</dcterms:modified>
  <cp:category/>
  <cp:version/>
  <cp:contentType/>
  <cp:contentStatus/>
</cp:coreProperties>
</file>